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B - verze2\"/>
    </mc:Choice>
  </mc:AlternateContent>
  <bookViews>
    <workbookView xWindow="0" yWindow="0" windowWidth="0" windowHeight="0"/>
  </bookViews>
  <sheets>
    <sheet name="Rekapitulace stavby" sheetId="1" r:id="rId1"/>
    <sheet name="SO 05.1-a - stavební část..." sheetId="2" r:id="rId2"/>
    <sheet name="SO 05.1-b1 - elektroinsta..." sheetId="3" r:id="rId3"/>
    <sheet name="SO 05.1-b2 - elektro mate..." sheetId="4" r:id="rId4"/>
    <sheet name="SO 05.1-d - AV technika s..." sheetId="5" r:id="rId5"/>
    <sheet name="SO 05.1-e - VZT" sheetId="6" r:id="rId6"/>
    <sheet name="SO 05.1-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05.1-a - stavební část...'!$C$92:$K$366</definedName>
    <definedName name="_xlnm.Print_Area" localSheetId="1">'SO 05.1-a - stavební část...'!$C$4:$J$39,'SO 05.1-a - stavební část...'!$C$45:$J$74,'SO 05.1-a - stavební část...'!$C$80:$K$366</definedName>
    <definedName name="_xlnm.Print_Titles" localSheetId="1">'SO 05.1-a - stavební část...'!$92:$92</definedName>
    <definedName name="_xlnm._FilterDatabase" localSheetId="2" hidden="1">'SO 05.1-b1 - elektroinsta...'!$C$89:$K$208</definedName>
    <definedName name="_xlnm.Print_Area" localSheetId="2">'SO 05.1-b1 - elektroinsta...'!$C$4:$J$39,'SO 05.1-b1 - elektroinsta...'!$C$45:$J$71,'SO 05.1-b1 - elektroinsta...'!$C$77:$K$208</definedName>
    <definedName name="_xlnm.Print_Titles" localSheetId="2">'SO 05.1-b1 - elektroinsta...'!$89:$89</definedName>
    <definedName name="_xlnm._FilterDatabase" localSheetId="3" hidden="1">'SO 05.1-b2 - elektro mate...'!$C$83:$K$201</definedName>
    <definedName name="_xlnm.Print_Area" localSheetId="3">'SO 05.1-b2 - elektro mate...'!$C$4:$J$39,'SO 05.1-b2 - elektro mate...'!$C$45:$J$65,'SO 05.1-b2 - elektro mate...'!$C$71:$K$201</definedName>
    <definedName name="_xlnm.Print_Titles" localSheetId="3">'SO 05.1-b2 - elektro mate...'!$83:$83</definedName>
    <definedName name="_xlnm._FilterDatabase" localSheetId="4" hidden="1">'SO 05.1-d - AV technika s...'!$C$79:$K$87</definedName>
    <definedName name="_xlnm.Print_Area" localSheetId="4">'SO 05.1-d - AV technika s...'!$C$4:$J$39,'SO 05.1-d - AV technika s...'!$C$45:$J$61,'SO 05.1-d - AV technika s...'!$C$67:$K$87</definedName>
    <definedName name="_xlnm.Print_Titles" localSheetId="4">'SO 05.1-d - AV technika s...'!$79:$79</definedName>
    <definedName name="_xlnm._FilterDatabase" localSheetId="5" hidden="1">'SO 05.1-e - VZT'!$C$79:$K$102</definedName>
    <definedName name="_xlnm.Print_Area" localSheetId="5">'SO 05.1-e - VZT'!$C$4:$J$39,'SO 05.1-e - VZT'!$C$45:$J$61,'SO 05.1-e - VZT'!$C$67:$K$102</definedName>
    <definedName name="_xlnm.Print_Titles" localSheetId="5">'SO 05.1-e - VZT'!$79:$79</definedName>
    <definedName name="_xlnm._FilterDatabase" localSheetId="6" hidden="1">'SO 05.1-VRN - VRN'!$C$81:$K$89</definedName>
    <definedName name="_xlnm.Print_Area" localSheetId="6">'SO 05.1-VRN - VRN'!$C$4:$J$39,'SO 05.1-VRN - VRN'!$C$45:$J$63,'SO 05.1-VRN - VRN'!$C$69:$K$89</definedName>
    <definedName name="_xlnm.Print_Titles" localSheetId="6">'SO 05.1-VRN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R83"/>
  <c r="R82"/>
  <c r="P85"/>
  <c r="P84"/>
  <c r="F76"/>
  <c r="E74"/>
  <c r="F52"/>
  <c r="E50"/>
  <c r="J24"/>
  <c r="E24"/>
  <c r="J79"/>
  <c r="J23"/>
  <c r="J21"/>
  <c r="E21"/>
  <c r="J78"/>
  <c r="J20"/>
  <c r="J18"/>
  <c r="E18"/>
  <c r="F55"/>
  <c r="J17"/>
  <c r="J15"/>
  <c r="E15"/>
  <c r="F54"/>
  <c r="J14"/>
  <c r="J12"/>
  <c r="J76"/>
  <c r="E7"/>
  <c r="E72"/>
  <c i="6" r="J37"/>
  <c r="J36"/>
  <c i="1" r="AY59"/>
  <c i="6" r="J35"/>
  <c i="1" r="AX59"/>
  <c i="6"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55"/>
  <c r="J23"/>
  <c r="J21"/>
  <c r="E21"/>
  <c r="J76"/>
  <c r="J20"/>
  <c r="J18"/>
  <c r="E18"/>
  <c r="F55"/>
  <c r="J17"/>
  <c r="J15"/>
  <c r="E15"/>
  <c r="F54"/>
  <c r="J14"/>
  <c r="J12"/>
  <c r="J74"/>
  <c r="E7"/>
  <c r="E70"/>
  <c i="5" r="J37"/>
  <c r="J36"/>
  <c i="1" r="AY58"/>
  <c i="5" r="J35"/>
  <c i="1" r="AX58"/>
  <c i="5" r="BI86"/>
  <c r="BH86"/>
  <c r="BG86"/>
  <c r="BF86"/>
  <c r="T86"/>
  <c r="R86"/>
  <c r="P86"/>
  <c r="BI84"/>
  <c r="BH84"/>
  <c r="BG84"/>
  <c r="BF84"/>
  <c r="T84"/>
  <c r="R84"/>
  <c r="P84"/>
  <c r="BI82"/>
  <c r="BH82"/>
  <c r="BG82"/>
  <c r="BF82"/>
  <c r="T82"/>
  <c r="R82"/>
  <c r="P82"/>
  <c r="F74"/>
  <c r="E72"/>
  <c r="F52"/>
  <c r="E50"/>
  <c r="J24"/>
  <c r="E24"/>
  <c r="J77"/>
  <c r="J23"/>
  <c r="J21"/>
  <c r="E21"/>
  <c r="J54"/>
  <c r="J20"/>
  <c r="J18"/>
  <c r="E18"/>
  <c r="F77"/>
  <c r="J17"/>
  <c r="J15"/>
  <c r="E15"/>
  <c r="F76"/>
  <c r="J14"/>
  <c r="J12"/>
  <c r="J74"/>
  <c r="E7"/>
  <c r="E70"/>
  <c i="4" r="J37"/>
  <c r="J36"/>
  <c i="1" r="AY57"/>
  <c i="4" r="J35"/>
  <c i="1" r="AX57"/>
  <c i="4"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19"/>
  <c r="BH119"/>
  <c r="BG119"/>
  <c r="BF119"/>
  <c r="T119"/>
  <c r="R119"/>
  <c r="P119"/>
  <c r="BI117"/>
  <c r="BH117"/>
  <c r="BG117"/>
  <c r="BF117"/>
  <c r="T117"/>
  <c r="R117"/>
  <c r="P117"/>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54"/>
  <c r="J20"/>
  <c r="J18"/>
  <c r="E18"/>
  <c r="F55"/>
  <c r="J17"/>
  <c r="J15"/>
  <c r="E15"/>
  <c r="F80"/>
  <c r="J14"/>
  <c r="J12"/>
  <c r="J78"/>
  <c r="E7"/>
  <c r="E48"/>
  <c i="3" r="J37"/>
  <c r="J36"/>
  <c i="1" r="AY56"/>
  <c i="3" r="J35"/>
  <c i="1" r="AX56"/>
  <c i="3"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5"/>
  <c r="BH195"/>
  <c r="BG195"/>
  <c r="BF195"/>
  <c r="T195"/>
  <c r="R195"/>
  <c r="P195"/>
  <c r="BI193"/>
  <c r="BH193"/>
  <c r="BG193"/>
  <c r="BF193"/>
  <c r="T193"/>
  <c r="R193"/>
  <c r="P193"/>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9"/>
  <c r="BH169"/>
  <c r="BG169"/>
  <c r="BF169"/>
  <c r="T169"/>
  <c r="R169"/>
  <c r="P169"/>
  <c r="BI167"/>
  <c r="BH167"/>
  <c r="BG167"/>
  <c r="BF167"/>
  <c r="T167"/>
  <c r="R167"/>
  <c r="P167"/>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2"/>
  <c r="BH142"/>
  <c r="BG142"/>
  <c r="BF142"/>
  <c r="T142"/>
  <c r="T141"/>
  <c r="R142"/>
  <c r="R141"/>
  <c r="P142"/>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3"/>
  <c r="BH93"/>
  <c r="BG93"/>
  <c r="BF93"/>
  <c r="T93"/>
  <c r="T92"/>
  <c r="T91"/>
  <c r="R93"/>
  <c r="R92"/>
  <c r="R91"/>
  <c r="P93"/>
  <c r="P92"/>
  <c r="P91"/>
  <c r="F84"/>
  <c r="E82"/>
  <c r="F52"/>
  <c r="E50"/>
  <c r="J24"/>
  <c r="E24"/>
  <c r="J87"/>
  <c r="J23"/>
  <c r="J21"/>
  <c r="E21"/>
  <c r="J54"/>
  <c r="J20"/>
  <c r="J18"/>
  <c r="E18"/>
  <c r="F55"/>
  <c r="J17"/>
  <c r="J15"/>
  <c r="E15"/>
  <c r="F86"/>
  <c r="J14"/>
  <c r="J12"/>
  <c r="J52"/>
  <c r="E7"/>
  <c r="E80"/>
  <c i="2" r="J37"/>
  <c r="J36"/>
  <c i="1" r="AY55"/>
  <c i="2" r="J35"/>
  <c i="1" r="AX55"/>
  <c i="2" r="BI365"/>
  <c r="BH365"/>
  <c r="BG365"/>
  <c r="BF365"/>
  <c r="T365"/>
  <c r="T364"/>
  <c r="R365"/>
  <c r="R364"/>
  <c r="P365"/>
  <c r="P364"/>
  <c r="BI362"/>
  <c r="BH362"/>
  <c r="BG362"/>
  <c r="BF362"/>
  <c r="T362"/>
  <c r="T361"/>
  <c r="R362"/>
  <c r="R361"/>
  <c r="P362"/>
  <c r="P361"/>
  <c r="BI356"/>
  <c r="BH356"/>
  <c r="BG356"/>
  <c r="BF356"/>
  <c r="T356"/>
  <c r="R356"/>
  <c r="P356"/>
  <c r="BI350"/>
  <c r="BH350"/>
  <c r="BG350"/>
  <c r="BF350"/>
  <c r="T350"/>
  <c r="R350"/>
  <c r="P350"/>
  <c r="BI348"/>
  <c r="BH348"/>
  <c r="BG348"/>
  <c r="BF348"/>
  <c r="T348"/>
  <c r="R348"/>
  <c r="P348"/>
  <c r="BI346"/>
  <c r="BH346"/>
  <c r="BG346"/>
  <c r="BF346"/>
  <c r="T346"/>
  <c r="R346"/>
  <c r="P346"/>
  <c r="BI343"/>
  <c r="BH343"/>
  <c r="BG343"/>
  <c r="BF343"/>
  <c r="T343"/>
  <c r="R343"/>
  <c r="P343"/>
  <c r="BI337"/>
  <c r="BH337"/>
  <c r="BG337"/>
  <c r="BF337"/>
  <c r="T337"/>
  <c r="R337"/>
  <c r="P337"/>
  <c r="BI335"/>
  <c r="BH335"/>
  <c r="BG335"/>
  <c r="BF335"/>
  <c r="T335"/>
  <c r="R335"/>
  <c r="P335"/>
  <c r="BI333"/>
  <c r="BH333"/>
  <c r="BG333"/>
  <c r="BF333"/>
  <c r="T333"/>
  <c r="R333"/>
  <c r="P333"/>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0"/>
  <c r="BH290"/>
  <c r="BG290"/>
  <c r="BF290"/>
  <c r="T290"/>
  <c r="R290"/>
  <c r="P290"/>
  <c r="BI287"/>
  <c r="BH287"/>
  <c r="BG287"/>
  <c r="BF287"/>
  <c r="T287"/>
  <c r="R287"/>
  <c r="P287"/>
  <c r="BI283"/>
  <c r="BH283"/>
  <c r="BG283"/>
  <c r="BF283"/>
  <c r="T283"/>
  <c r="R283"/>
  <c r="P283"/>
  <c r="BI279"/>
  <c r="BH279"/>
  <c r="BG279"/>
  <c r="BF279"/>
  <c r="T279"/>
  <c r="R279"/>
  <c r="P279"/>
  <c r="BI275"/>
  <c r="BH275"/>
  <c r="BG275"/>
  <c r="BF275"/>
  <c r="T275"/>
  <c r="R275"/>
  <c r="P275"/>
  <c r="BI270"/>
  <c r="BH270"/>
  <c r="BG270"/>
  <c r="BF270"/>
  <c r="T270"/>
  <c r="R270"/>
  <c r="P270"/>
  <c r="BI268"/>
  <c r="BH268"/>
  <c r="BG268"/>
  <c r="BF268"/>
  <c r="T268"/>
  <c r="R268"/>
  <c r="P268"/>
  <c r="BI264"/>
  <c r="BH264"/>
  <c r="BG264"/>
  <c r="BF264"/>
  <c r="T264"/>
  <c r="R264"/>
  <c r="P264"/>
  <c r="BI260"/>
  <c r="BH260"/>
  <c r="BG260"/>
  <c r="BF260"/>
  <c r="T260"/>
  <c r="R260"/>
  <c r="P260"/>
  <c r="BI258"/>
  <c r="BH258"/>
  <c r="BG258"/>
  <c r="BF258"/>
  <c r="T258"/>
  <c r="R258"/>
  <c r="P258"/>
  <c r="BI255"/>
  <c r="BH255"/>
  <c r="BG255"/>
  <c r="BF255"/>
  <c r="T255"/>
  <c r="R255"/>
  <c r="P255"/>
  <c r="BI252"/>
  <c r="BH252"/>
  <c r="BG252"/>
  <c r="BF252"/>
  <c r="T252"/>
  <c r="R252"/>
  <c r="P252"/>
  <c r="BI249"/>
  <c r="BH249"/>
  <c r="BG249"/>
  <c r="BF249"/>
  <c r="T249"/>
  <c r="R249"/>
  <c r="P249"/>
  <c r="BI246"/>
  <c r="BH246"/>
  <c r="BG246"/>
  <c r="BF246"/>
  <c r="T246"/>
  <c r="R246"/>
  <c r="P246"/>
  <c r="BI242"/>
  <c r="BH242"/>
  <c r="BG242"/>
  <c r="BF242"/>
  <c r="T242"/>
  <c r="R242"/>
  <c r="P242"/>
  <c r="BI240"/>
  <c r="BH240"/>
  <c r="BG240"/>
  <c r="BF240"/>
  <c r="T240"/>
  <c r="R240"/>
  <c r="P240"/>
  <c r="BI237"/>
  <c r="BH237"/>
  <c r="BG237"/>
  <c r="BF237"/>
  <c r="T237"/>
  <c r="R237"/>
  <c r="P237"/>
  <c r="BI233"/>
  <c r="BH233"/>
  <c r="BG233"/>
  <c r="BF233"/>
  <c r="T233"/>
  <c r="R233"/>
  <c r="P233"/>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8"/>
  <c r="BH208"/>
  <c r="BG208"/>
  <c r="BF208"/>
  <c r="T208"/>
  <c r="R208"/>
  <c r="P208"/>
  <c r="BI205"/>
  <c r="BH205"/>
  <c r="BG205"/>
  <c r="BF205"/>
  <c r="T205"/>
  <c r="R205"/>
  <c r="P205"/>
  <c r="BI201"/>
  <c r="BH201"/>
  <c r="BG201"/>
  <c r="BF201"/>
  <c r="T201"/>
  <c r="R201"/>
  <c r="P201"/>
  <c r="BI198"/>
  <c r="BH198"/>
  <c r="BG198"/>
  <c r="BF198"/>
  <c r="T198"/>
  <c r="R198"/>
  <c r="P198"/>
  <c r="BI195"/>
  <c r="BH195"/>
  <c r="BG195"/>
  <c r="BF195"/>
  <c r="T195"/>
  <c r="R195"/>
  <c r="P195"/>
  <c r="BI192"/>
  <c r="BH192"/>
  <c r="BG192"/>
  <c r="BF192"/>
  <c r="T192"/>
  <c r="R192"/>
  <c r="P192"/>
  <c r="BI187"/>
  <c r="BH187"/>
  <c r="BG187"/>
  <c r="BF187"/>
  <c r="T187"/>
  <c r="R187"/>
  <c r="P187"/>
  <c r="BI183"/>
  <c r="BH183"/>
  <c r="BG183"/>
  <c r="BF183"/>
  <c r="T183"/>
  <c r="R183"/>
  <c r="P183"/>
  <c r="BI178"/>
  <c r="BH178"/>
  <c r="BG178"/>
  <c r="BF178"/>
  <c r="T178"/>
  <c r="R178"/>
  <c r="P178"/>
  <c r="BI176"/>
  <c r="BH176"/>
  <c r="BG176"/>
  <c r="BF176"/>
  <c r="T176"/>
  <c r="R176"/>
  <c r="P176"/>
  <c r="BI171"/>
  <c r="BH171"/>
  <c r="BG171"/>
  <c r="BF171"/>
  <c r="T171"/>
  <c r="R171"/>
  <c r="P171"/>
  <c r="BI168"/>
  <c r="BH168"/>
  <c r="BG168"/>
  <c r="BF168"/>
  <c r="T168"/>
  <c r="R168"/>
  <c r="P168"/>
  <c r="BI163"/>
  <c r="BH163"/>
  <c r="BG163"/>
  <c r="BF163"/>
  <c r="T163"/>
  <c r="R163"/>
  <c r="P163"/>
  <c r="BI160"/>
  <c r="BH160"/>
  <c r="BG160"/>
  <c r="BF160"/>
  <c r="T160"/>
  <c r="R160"/>
  <c r="P160"/>
  <c r="BI155"/>
  <c r="BH155"/>
  <c r="BG155"/>
  <c r="BF155"/>
  <c r="T155"/>
  <c r="R155"/>
  <c r="P155"/>
  <c r="BI152"/>
  <c r="BH152"/>
  <c r="BG152"/>
  <c r="BF152"/>
  <c r="T152"/>
  <c r="R152"/>
  <c r="P152"/>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1"/>
  <c r="BH131"/>
  <c r="BG131"/>
  <c r="BF131"/>
  <c r="T131"/>
  <c r="R131"/>
  <c r="P131"/>
  <c r="BI129"/>
  <c r="BH129"/>
  <c r="BG129"/>
  <c r="BF129"/>
  <c r="T129"/>
  <c r="R129"/>
  <c r="P129"/>
  <c r="BI118"/>
  <c r="BH118"/>
  <c r="BG118"/>
  <c r="BF118"/>
  <c r="T118"/>
  <c r="R118"/>
  <c r="P118"/>
  <c r="BI113"/>
  <c r="BH113"/>
  <c r="BG113"/>
  <c r="BF113"/>
  <c r="T113"/>
  <c r="R113"/>
  <c r="P113"/>
  <c r="BI111"/>
  <c r="BH111"/>
  <c r="BG111"/>
  <c r="BF111"/>
  <c r="T111"/>
  <c r="R111"/>
  <c r="P111"/>
  <c r="BI108"/>
  <c r="BH108"/>
  <c r="BG108"/>
  <c r="BF108"/>
  <c r="T108"/>
  <c r="R108"/>
  <c r="P108"/>
  <c r="BI106"/>
  <c r="BH106"/>
  <c r="BG106"/>
  <c r="BF106"/>
  <c r="T106"/>
  <c r="R106"/>
  <c r="P106"/>
  <c r="BI103"/>
  <c r="BH103"/>
  <c r="BG103"/>
  <c r="BF103"/>
  <c r="T103"/>
  <c r="R103"/>
  <c r="P103"/>
  <c r="BI98"/>
  <c r="BH98"/>
  <c r="BG98"/>
  <c r="BF98"/>
  <c r="T98"/>
  <c r="R98"/>
  <c r="P98"/>
  <c r="BI96"/>
  <c r="BH96"/>
  <c r="BG96"/>
  <c r="BF96"/>
  <c r="T96"/>
  <c r="R96"/>
  <c r="P96"/>
  <c r="F87"/>
  <c r="E85"/>
  <c r="F52"/>
  <c r="E50"/>
  <c r="J24"/>
  <c r="E24"/>
  <c r="J90"/>
  <c r="J23"/>
  <c r="J21"/>
  <c r="E21"/>
  <c r="J89"/>
  <c r="J20"/>
  <c r="J18"/>
  <c r="E18"/>
  <c r="F90"/>
  <c r="J17"/>
  <c r="J15"/>
  <c r="E15"/>
  <c r="F89"/>
  <c r="J14"/>
  <c r="J12"/>
  <c r="J87"/>
  <c r="E7"/>
  <c r="E83"/>
  <c i="1" r="L50"/>
  <c r="AM50"/>
  <c r="AM49"/>
  <c r="L49"/>
  <c r="AM47"/>
  <c r="L47"/>
  <c r="L45"/>
  <c r="L44"/>
  <c i="2" r="BK219"/>
  <c r="BK144"/>
  <c r="J330"/>
  <c r="J290"/>
  <c r="J141"/>
  <c r="J322"/>
  <c r="BK293"/>
  <c r="J225"/>
  <c r="J163"/>
  <c r="J152"/>
  <c i="3" r="BK189"/>
  <c r="BK142"/>
  <c r="J207"/>
  <c r="BK127"/>
  <c r="BK195"/>
  <c r="J129"/>
  <c i="4" r="BK181"/>
  <c r="J138"/>
  <c r="J183"/>
  <c r="BK131"/>
  <c r="BK179"/>
  <c r="BK127"/>
  <c r="BK104"/>
  <c i="5" r="BK84"/>
  <c i="6" r="BK88"/>
  <c i="2" r="J258"/>
  <c r="BK147"/>
  <c r="BK337"/>
  <c r="BK246"/>
  <c r="J144"/>
  <c r="BK335"/>
  <c r="J299"/>
  <c r="BK233"/>
  <c r="J155"/>
  <c r="J217"/>
  <c r="BK96"/>
  <c r="BK290"/>
  <c r="J176"/>
  <c r="J343"/>
  <c r="BK303"/>
  <c r="BK113"/>
  <c r="BK314"/>
  <c r="BK258"/>
  <c r="BK215"/>
  <c r="BK111"/>
  <c r="J260"/>
  <c i="3" r="J201"/>
  <c r="BK156"/>
  <c r="J101"/>
  <c r="BK180"/>
  <c r="J119"/>
  <c r="J171"/>
  <c r="J93"/>
  <c i="4" r="BK162"/>
  <c r="BK197"/>
  <c r="BK160"/>
  <c r="BK98"/>
  <c r="J160"/>
  <c r="BK106"/>
  <c i="5" r="J82"/>
  <c i="6" r="BK100"/>
  <c r="BK94"/>
  <c i="2" r="BK287"/>
  <c r="J208"/>
  <c r="J108"/>
  <c r="BK316"/>
  <c r="J297"/>
  <c r="J187"/>
  <c r="J118"/>
  <c r="BK320"/>
  <c r="BK217"/>
  <c r="J283"/>
  <c r="BK255"/>
  <c r="J160"/>
  <c i="3" r="BK193"/>
  <c i="2" r="J295"/>
  <c r="BK205"/>
  <c r="BK106"/>
  <c r="J320"/>
  <c r="BK242"/>
  <c r="BK343"/>
  <c r="J303"/>
  <c r="J246"/>
  <c r="J195"/>
  <c r="BK98"/>
  <c r="J252"/>
  <c i="3" r="BK133"/>
  <c r="J195"/>
  <c r="BK148"/>
  <c r="BK183"/>
  <c r="BK105"/>
  <c r="BK125"/>
  <c i="4" r="BK193"/>
  <c r="BK88"/>
  <c r="BK142"/>
  <c r="J189"/>
  <c r="BK150"/>
  <c r="J156"/>
  <c r="J119"/>
  <c i="6" r="J88"/>
  <c r="BK82"/>
  <c i="2" r="J293"/>
  <c r="BK221"/>
  <c r="BK362"/>
  <c r="BK322"/>
  <c r="BK168"/>
  <c r="BK108"/>
  <c r="J312"/>
  <c r="J249"/>
  <c r="J178"/>
  <c r="BK348"/>
  <c r="J138"/>
  <c i="3" r="J203"/>
  <c i="2" r="BK249"/>
  <c r="BK365"/>
  <c r="J314"/>
  <c r="J215"/>
  <c r="J201"/>
  <c r="BK163"/>
  <c r="BK330"/>
  <c r="J205"/>
  <c r="BK135"/>
  <c r="J287"/>
  <c r="J192"/>
  <c r="J103"/>
  <c i="3" r="BK164"/>
  <c r="BK117"/>
  <c r="J160"/>
  <c r="J105"/>
  <c r="J156"/>
  <c r="J142"/>
  <c r="BK107"/>
  <c i="4" r="J144"/>
  <c r="J173"/>
  <c r="BK114"/>
  <c r="BK168"/>
  <c r="BK119"/>
  <c r="BK134"/>
  <c r="J90"/>
  <c i="6" r="J94"/>
  <c i="7" r="BK85"/>
  <c i="2" r="BK195"/>
  <c r="BK346"/>
  <c r="BK328"/>
  <c r="J308"/>
  <c r="J233"/>
  <c r="J328"/>
  <c r="J275"/>
  <c r="BK208"/>
  <c r="J131"/>
  <c r="J270"/>
  <c i="3" r="J174"/>
  <c r="J139"/>
  <c r="J127"/>
  <c r="BK115"/>
  <c r="BK203"/>
  <c r="BK154"/>
  <c r="J115"/>
  <c r="J189"/>
  <c r="BK150"/>
  <c r="J146"/>
  <c r="J103"/>
  <c i="4" r="BK148"/>
  <c r="J193"/>
  <c r="BK146"/>
  <c r="BK177"/>
  <c r="J134"/>
  <c r="J92"/>
  <c i="6" r="J96"/>
  <c i="7" r="J85"/>
  <c i="2" r="J242"/>
  <c r="BK131"/>
  <c r="J365"/>
  <c r="BK318"/>
  <c r="BK237"/>
  <c r="J147"/>
  <c r="BK308"/>
  <c r="J237"/>
  <c r="BK118"/>
  <c r="BK275"/>
  <c r="BK155"/>
  <c i="3" r="BK146"/>
  <c r="J113"/>
  <c r="J193"/>
  <c r="J150"/>
  <c r="J111"/>
  <c r="BK177"/>
  <c r="J154"/>
  <c r="BK158"/>
  <c i="4" r="J197"/>
  <c r="J140"/>
  <c r="J168"/>
  <c r="J112"/>
  <c r="BK183"/>
  <c r="J136"/>
  <c i="5" r="BK86"/>
  <c i="6" r="BK98"/>
  <c i="2" r="J279"/>
  <c r="BK138"/>
  <c r="J362"/>
  <c r="BK301"/>
  <c r="BK183"/>
  <c r="BK333"/>
  <c r="J255"/>
  <c r="J211"/>
  <c r="BK152"/>
  <c r="J183"/>
  <c i="3" r="J199"/>
  <c r="J137"/>
  <c r="BK199"/>
  <c r="J169"/>
  <c r="J117"/>
  <c r="BK162"/>
  <c r="J123"/>
  <c i="4" r="BK164"/>
  <c r="J86"/>
  <c r="BK166"/>
  <c r="J127"/>
  <c r="J175"/>
  <c r="BK112"/>
  <c r="BK100"/>
  <c i="6" r="BK96"/>
  <c r="BK84"/>
  <c i="3" r="J162"/>
  <c r="J99"/>
  <c r="BK174"/>
  <c r="BK129"/>
  <c r="J107"/>
  <c r="J131"/>
  <c i="4" r="BK199"/>
  <c r="BK170"/>
  <c r="BK90"/>
  <c r="J164"/>
  <c r="BK108"/>
  <c r="J187"/>
  <c r="J152"/>
  <c r="BK86"/>
  <c i="6" r="J90"/>
  <c i="2" r="BK297"/>
  <c r="J198"/>
  <c r="BK356"/>
  <c r="BK312"/>
  <c r="BK192"/>
  <c r="J96"/>
  <c r="J318"/>
  <c r="BK252"/>
  <c r="BK201"/>
  <c r="J348"/>
  <c r="J221"/>
  <c i="1" r="AS54"/>
  <c i="3" r="BK97"/>
  <c i="4" r="J154"/>
  <c r="BK185"/>
  <c r="BK125"/>
  <c r="BK173"/>
  <c r="BK123"/>
  <c r="J131"/>
  <c i="5" r="J86"/>
  <c i="6" r="J100"/>
  <c i="2" r="BK225"/>
  <c r="J356"/>
  <c r="BK310"/>
  <c r="BK213"/>
  <c r="J111"/>
  <c r="J310"/>
  <c r="BK283"/>
  <c r="BK198"/>
  <c r="J113"/>
  <c r="J264"/>
  <c i="3" r="BK207"/>
  <c r="BK93"/>
  <c r="BK152"/>
  <c r="J180"/>
  <c r="J167"/>
  <c i="4" r="J185"/>
  <c r="J100"/>
  <c r="J177"/>
  <c r="J117"/>
  <c r="J158"/>
  <c r="BK96"/>
  <c r="J88"/>
  <c i="6" r="BK86"/>
  <c i="3" r="J152"/>
  <c r="J186"/>
  <c r="J205"/>
  <c r="BK169"/>
  <c r="J97"/>
  <c r="BK113"/>
  <c i="4" r="J179"/>
  <c r="J142"/>
  <c r="J181"/>
  <c r="BK129"/>
  <c r="BK92"/>
  <c r="BK152"/>
  <c r="J104"/>
  <c r="J108"/>
  <c i="6" r="J86"/>
  <c r="J98"/>
  <c i="2" r="J213"/>
  <c r="BK350"/>
  <c r="J326"/>
  <c r="BK268"/>
  <c r="J129"/>
  <c r="BK326"/>
  <c r="BK260"/>
  <c r="BK223"/>
  <c r="BK103"/>
  <c r="BK187"/>
  <c i="3" r="BK160"/>
  <c r="J121"/>
  <c r="BK167"/>
  <c r="J133"/>
  <c r="BK101"/>
  <c r="BK131"/>
  <c r="BK139"/>
  <c i="4" r="BK189"/>
  <c r="J98"/>
  <c r="BK158"/>
  <c r="BK102"/>
  <c r="J166"/>
  <c r="BK154"/>
  <c r="J96"/>
  <c i="6" r="BK92"/>
  <c i="2" r="J350"/>
  <c r="BK178"/>
  <c r="J337"/>
  <c r="BK240"/>
  <c r="J135"/>
  <c r="BK324"/>
  <c r="J301"/>
  <c r="J219"/>
  <c r="J106"/>
  <c r="J223"/>
  <c r="J98"/>
  <c i="3" r="J148"/>
  <c r="BK111"/>
  <c r="J183"/>
  <c r="J125"/>
  <c r="BK103"/>
  <c i="4" r="J195"/>
  <c r="BK138"/>
  <c r="BK187"/>
  <c r="BK136"/>
  <c r="BK195"/>
  <c r="J125"/>
  <c r="J114"/>
  <c i="6" r="J82"/>
  <c i="7" r="J88"/>
  <c i="3" r="BK137"/>
  <c r="J158"/>
  <c i="4" r="BK191"/>
  <c r="J102"/>
  <c r="J170"/>
  <c r="J123"/>
  <c r="J162"/>
  <c r="BK117"/>
  <c r="J129"/>
  <c i="5" r="J84"/>
  <c i="6" r="BK90"/>
  <c i="2" r="BK264"/>
  <c r="J171"/>
  <c r="J335"/>
  <c r="BK299"/>
  <c r="BK171"/>
  <c r="J333"/>
  <c r="BK295"/>
  <c r="J168"/>
  <c r="J268"/>
  <c r="BK129"/>
  <c i="3" r="J135"/>
  <c r="BK205"/>
  <c r="J177"/>
  <c r="BK121"/>
  <c r="BK186"/>
  <c r="J164"/>
  <c r="BK99"/>
  <c r="BK119"/>
  <c i="4" r="BK175"/>
  <c r="J199"/>
  <c r="BK140"/>
  <c r="J191"/>
  <c r="BK156"/>
  <c r="J110"/>
  <c r="BK110"/>
  <c i="6" r="J84"/>
  <c i="7" r="BK88"/>
  <c i="2" r="BK211"/>
  <c r="J346"/>
  <c r="J324"/>
  <c r="BK270"/>
  <c r="BK160"/>
  <c r="J316"/>
  <c r="J240"/>
  <c r="BK176"/>
  <c r="BK279"/>
  <c r="BK141"/>
  <c i="3" r="BK171"/>
  <c r="BK123"/>
  <c r="BK135"/>
  <c r="BK201"/>
  <c r="J109"/>
  <c r="BK109"/>
  <c i="4" r="J146"/>
  <c r="J150"/>
  <c r="J106"/>
  <c r="J148"/>
  <c r="BK144"/>
  <c i="5" r="BK82"/>
  <c i="6" r="J92"/>
  <c i="7" l="1" r="P83"/>
  <c r="P82"/>
  <c i="1" r="AU60"/>
  <c i="2" r="T95"/>
  <c r="T134"/>
  <c r="P151"/>
  <c r="R175"/>
  <c r="P186"/>
  <c r="T204"/>
  <c r="T236"/>
  <c r="R245"/>
  <c r="BK292"/>
  <c r="J292"/>
  <c r="J70"/>
  <c r="BK332"/>
  <c r="J332"/>
  <c r="J71"/>
  <c i="3" r="P96"/>
  <c r="P95"/>
  <c r="T145"/>
  <c r="R173"/>
  <c r="BK192"/>
  <c r="J192"/>
  <c r="J68"/>
  <c r="P198"/>
  <c r="P197"/>
  <c i="4" r="BK85"/>
  <c r="J85"/>
  <c r="J60"/>
  <c r="BK95"/>
  <c r="J95"/>
  <c r="J61"/>
  <c r="BK122"/>
  <c r="J122"/>
  <c r="J62"/>
  <c r="P133"/>
  <c r="P172"/>
  <c i="5" r="T81"/>
  <c r="T80"/>
  <c i="6" r="BK81"/>
  <c r="J81"/>
  <c r="J60"/>
  <c i="2" r="R95"/>
  <c r="P134"/>
  <c r="T151"/>
  <c r="T175"/>
  <c r="R186"/>
  <c r="BK204"/>
  <c r="J204"/>
  <c r="J67"/>
  <c r="BK236"/>
  <c r="J236"/>
  <c r="J68"/>
  <c r="T245"/>
  <c r="P292"/>
  <c r="T332"/>
  <c i="3" r="T96"/>
  <c r="T95"/>
  <c r="BK145"/>
  <c r="J145"/>
  <c r="J66"/>
  <c r="P173"/>
  <c r="P192"/>
  <c r="T198"/>
  <c r="T197"/>
  <c i="4" r="P85"/>
  <c r="R95"/>
  <c r="R122"/>
  <c r="R133"/>
  <c r="T172"/>
  <c i="5" r="R81"/>
  <c r="R80"/>
  <c i="6" r="T81"/>
  <c r="T80"/>
  <c i="2" r="P95"/>
  <c r="P94"/>
  <c r="R134"/>
  <c r="BK151"/>
  <c r="J151"/>
  <c r="J63"/>
  <c r="BK175"/>
  <c r="J175"/>
  <c r="J65"/>
  <c r="T186"/>
  <c r="R204"/>
  <c r="P236"/>
  <c r="P245"/>
  <c r="T292"/>
  <c r="P332"/>
  <c i="3" r="R96"/>
  <c r="R95"/>
  <c r="P145"/>
  <c r="P144"/>
  <c r="BK173"/>
  <c r="J173"/>
  <c r="J67"/>
  <c r="R192"/>
  <c r="BK198"/>
  <c r="J198"/>
  <c r="J70"/>
  <c i="4" r="R85"/>
  <c r="P95"/>
  <c r="P122"/>
  <c r="T133"/>
  <c r="R172"/>
  <c i="5" r="BK81"/>
  <c r="J81"/>
  <c r="J60"/>
  <c i="6" r="R81"/>
  <c r="R80"/>
  <c i="2" r="BK95"/>
  <c r="J95"/>
  <c r="J61"/>
  <c r="BK134"/>
  <c r="J134"/>
  <c r="J62"/>
  <c r="R151"/>
  <c r="P175"/>
  <c r="BK186"/>
  <c r="J186"/>
  <c r="J66"/>
  <c r="P204"/>
  <c r="R236"/>
  <c r="BK245"/>
  <c r="J245"/>
  <c r="J69"/>
  <c r="R292"/>
  <c r="R332"/>
  <c i="3" r="BK96"/>
  <c r="R145"/>
  <c r="R144"/>
  <c r="T173"/>
  <c r="T192"/>
  <c r="R198"/>
  <c r="R197"/>
  <c i="4" r="T85"/>
  <c r="T95"/>
  <c r="T122"/>
  <c r="BK133"/>
  <c r="J133"/>
  <c r="J63"/>
  <c r="BK172"/>
  <c r="J172"/>
  <c r="J64"/>
  <c i="5" r="P81"/>
  <c r="P80"/>
  <c i="1" r="AU58"/>
  <c i="6" r="P81"/>
  <c r="P80"/>
  <c i="1" r="AU59"/>
  <c i="2" r="BK364"/>
  <c r="J364"/>
  <c r="J73"/>
  <c i="7" r="BK84"/>
  <c r="J84"/>
  <c r="J61"/>
  <c i="2" r="BK361"/>
  <c r="J361"/>
  <c r="J72"/>
  <c i="3" r="BK92"/>
  <c r="BK91"/>
  <c r="J91"/>
  <c r="J60"/>
  <c r="BK141"/>
  <c r="J141"/>
  <c r="J64"/>
  <c i="7" r="BK87"/>
  <c r="J87"/>
  <c r="J62"/>
  <c r="J54"/>
  <c r="F78"/>
  <c r="F79"/>
  <c r="J52"/>
  <c r="J55"/>
  <c r="BE85"/>
  <c r="E48"/>
  <c r="BE88"/>
  <c i="5" r="BK80"/>
  <c r="J80"/>
  <c r="J59"/>
  <c i="6" r="F77"/>
  <c r="BE82"/>
  <c r="BE84"/>
  <c r="BE86"/>
  <c r="BE88"/>
  <c r="J52"/>
  <c r="F76"/>
  <c r="J77"/>
  <c r="BE94"/>
  <c r="BE96"/>
  <c r="BE98"/>
  <c r="BE100"/>
  <c r="E48"/>
  <c r="J54"/>
  <c r="BE90"/>
  <c r="BE92"/>
  <c i="5" r="J55"/>
  <c r="E48"/>
  <c r="F54"/>
  <c r="J76"/>
  <c r="BE82"/>
  <c r="BE86"/>
  <c r="J52"/>
  <c r="F55"/>
  <c r="BE84"/>
  <c i="3" r="J92"/>
  <c r="J61"/>
  <c r="J96"/>
  <c r="J63"/>
  <c i="4" r="J52"/>
  <c r="J55"/>
  <c r="BE100"/>
  <c r="BE108"/>
  <c r="BE131"/>
  <c r="BE142"/>
  <c r="BE148"/>
  <c r="BE160"/>
  <c r="F54"/>
  <c r="E74"/>
  <c r="J80"/>
  <c r="BE90"/>
  <c r="BE102"/>
  <c r="BE104"/>
  <c r="BE110"/>
  <c r="BE117"/>
  <c r="BE146"/>
  <c r="BE162"/>
  <c r="BE175"/>
  <c r="BE177"/>
  <c r="BE181"/>
  <c r="BE197"/>
  <c r="F81"/>
  <c r="BE88"/>
  <c r="BE96"/>
  <c r="BE98"/>
  <c r="BE106"/>
  <c r="BE112"/>
  <c r="BE114"/>
  <c r="BE119"/>
  <c r="BE123"/>
  <c r="BE125"/>
  <c r="BE127"/>
  <c r="BE129"/>
  <c r="BE134"/>
  <c r="BE136"/>
  <c r="BE138"/>
  <c r="BE144"/>
  <c r="BE152"/>
  <c r="BE154"/>
  <c r="BE164"/>
  <c r="BE183"/>
  <c r="BE185"/>
  <c r="BE189"/>
  <c r="BE191"/>
  <c r="BE199"/>
  <c r="BE86"/>
  <c r="BE92"/>
  <c r="BE140"/>
  <c r="BE150"/>
  <c r="BE156"/>
  <c r="BE158"/>
  <c r="BE166"/>
  <c r="BE168"/>
  <c r="BE170"/>
  <c r="BE173"/>
  <c r="BE179"/>
  <c r="BE187"/>
  <c r="BE193"/>
  <c r="BE195"/>
  <c i="3" r="F54"/>
  <c r="J86"/>
  <c r="BE93"/>
  <c r="BE99"/>
  <c r="BE105"/>
  <c r="BE115"/>
  <c r="BE127"/>
  <c r="BE146"/>
  <c r="BE150"/>
  <c r="BE152"/>
  <c r="BE160"/>
  <c r="E48"/>
  <c r="J55"/>
  <c r="BE111"/>
  <c r="BE117"/>
  <c r="BE119"/>
  <c r="BE121"/>
  <c r="BE123"/>
  <c r="BE131"/>
  <c r="BE133"/>
  <c r="BE135"/>
  <c r="BE139"/>
  <c r="BE158"/>
  <c r="BE164"/>
  <c r="BE174"/>
  <c r="BE180"/>
  <c r="BE183"/>
  <c r="BE189"/>
  <c r="BE199"/>
  <c r="BE207"/>
  <c r="J84"/>
  <c r="F87"/>
  <c r="BE109"/>
  <c r="BE113"/>
  <c r="BE137"/>
  <c r="BE142"/>
  <c r="BE154"/>
  <c r="BE156"/>
  <c r="BE162"/>
  <c r="BE169"/>
  <c r="BE193"/>
  <c r="BE201"/>
  <c r="BE97"/>
  <c r="BE101"/>
  <c r="BE103"/>
  <c r="BE107"/>
  <c r="BE125"/>
  <c r="BE129"/>
  <c r="BE148"/>
  <c r="BE167"/>
  <c r="BE171"/>
  <c r="BE177"/>
  <c r="BE186"/>
  <c r="BE195"/>
  <c r="BE203"/>
  <c r="BE205"/>
  <c i="2" r="BE113"/>
  <c r="BE118"/>
  <c r="BE131"/>
  <c r="BE135"/>
  <c r="BE160"/>
  <c r="BE163"/>
  <c r="BE168"/>
  <c r="BE171"/>
  <c r="BE195"/>
  <c r="BE201"/>
  <c r="BE208"/>
  <c r="BE213"/>
  <c r="BE221"/>
  <c r="BE233"/>
  <c r="BE237"/>
  <c r="BE240"/>
  <c r="BE242"/>
  <c r="BE246"/>
  <c r="BE258"/>
  <c r="BE348"/>
  <c r="E48"/>
  <c r="J52"/>
  <c r="F54"/>
  <c r="BE106"/>
  <c r="BE138"/>
  <c r="BE144"/>
  <c r="BE147"/>
  <c r="BE176"/>
  <c r="BE178"/>
  <c r="BE187"/>
  <c r="BE192"/>
  <c r="BE211"/>
  <c r="BE219"/>
  <c r="BE264"/>
  <c r="BE268"/>
  <c r="BE275"/>
  <c r="BE287"/>
  <c r="BE295"/>
  <c r="BE297"/>
  <c r="BE303"/>
  <c r="BE312"/>
  <c r="BE318"/>
  <c r="BE322"/>
  <c r="BE330"/>
  <c r="BE333"/>
  <c r="BE343"/>
  <c r="J54"/>
  <c r="J55"/>
  <c r="BE98"/>
  <c r="BE103"/>
  <c r="BE129"/>
  <c r="BE152"/>
  <c r="BE198"/>
  <c r="BE205"/>
  <c r="BE217"/>
  <c r="BE225"/>
  <c r="BE249"/>
  <c r="BE252"/>
  <c r="BE260"/>
  <c r="BE279"/>
  <c r="BE283"/>
  <c r="BE290"/>
  <c r="BE299"/>
  <c r="BE301"/>
  <c r="BE308"/>
  <c r="BE310"/>
  <c r="BE314"/>
  <c r="BE316"/>
  <c r="BE320"/>
  <c r="BE324"/>
  <c r="BE326"/>
  <c r="BE328"/>
  <c r="BE335"/>
  <c r="BE337"/>
  <c r="BE356"/>
  <c r="BE362"/>
  <c r="BE365"/>
  <c r="BE346"/>
  <c r="BE350"/>
  <c r="F55"/>
  <c r="BE96"/>
  <c r="BE108"/>
  <c r="BE111"/>
  <c r="BE141"/>
  <c r="BE155"/>
  <c r="BE183"/>
  <c r="BE215"/>
  <c r="BE223"/>
  <c r="BE255"/>
  <c r="BE270"/>
  <c r="BE293"/>
  <c r="F36"/>
  <c i="1" r="BC55"/>
  <c i="6" r="F34"/>
  <c i="1" r="BA59"/>
  <c i="6" r="F35"/>
  <c i="1" r="BB59"/>
  <c i="2" r="F35"/>
  <c i="1" r="BB55"/>
  <c i="6" r="F37"/>
  <c i="1" r="BD59"/>
  <c i="5" r="F37"/>
  <c i="1" r="BD58"/>
  <c i="5" r="F34"/>
  <c i="1" r="BA58"/>
  <c i="5" r="J34"/>
  <c i="1" r="AW58"/>
  <c i="5" r="F35"/>
  <c i="1" r="BB58"/>
  <c i="5" r="F36"/>
  <c i="1" r="BC58"/>
  <c i="6" r="F36"/>
  <c i="1" r="BC59"/>
  <c i="6" r="J34"/>
  <c i="1" r="AW59"/>
  <c i="3" r="F34"/>
  <c i="1" r="BA56"/>
  <c i="4" r="F35"/>
  <c i="1" r="BB57"/>
  <c i="4" r="F34"/>
  <c i="1" r="BA57"/>
  <c i="4" r="F37"/>
  <c i="1" r="BD57"/>
  <c i="3" r="F36"/>
  <c i="1" r="BC56"/>
  <c i="3" r="F35"/>
  <c i="1" r="BB56"/>
  <c i="7" r="F35"/>
  <c i="1" r="BB60"/>
  <c i="2" r="F34"/>
  <c i="1" r="BA55"/>
  <c i="7" r="J34"/>
  <c i="1" r="AW60"/>
  <c i="7" r="F34"/>
  <c i="1" r="BA60"/>
  <c i="2" r="J34"/>
  <c i="1" r="AW55"/>
  <c i="4" r="F36"/>
  <c i="1" r="BC57"/>
  <c i="3" r="J34"/>
  <c i="1" r="AW56"/>
  <c i="7" r="F36"/>
  <c i="1" r="BC60"/>
  <c i="3" r="F37"/>
  <c i="1" r="BD56"/>
  <c i="2" r="F37"/>
  <c i="1" r="BD55"/>
  <c i="4" r="J34"/>
  <c i="1" r="AW57"/>
  <c i="7" r="F37"/>
  <c i="1" r="BD60"/>
  <c i="3" l="1" r="P90"/>
  <c i="1" r="AU56"/>
  <c i="3" r="R90"/>
  <c i="4" r="R84"/>
  <c r="T84"/>
  <c i="2" r="R94"/>
  <c r="R174"/>
  <c i="3" r="BK95"/>
  <c r="J95"/>
  <c r="J62"/>
  <c i="2" r="P174"/>
  <c r="P93"/>
  <c i="1" r="AU55"/>
  <c i="4" r="P84"/>
  <c i="1" r="AU57"/>
  <c i="2" r="T174"/>
  <c i="3" r="T144"/>
  <c r="T90"/>
  <c i="2" r="T94"/>
  <c r="BK94"/>
  <c r="J94"/>
  <c r="J60"/>
  <c r="BK174"/>
  <c r="J174"/>
  <c r="J64"/>
  <c i="3" r="BK144"/>
  <c r="J144"/>
  <c r="J65"/>
  <c r="BK197"/>
  <c r="J197"/>
  <c r="J69"/>
  <c i="4" r="BK84"/>
  <c r="J84"/>
  <c i="6" r="BK80"/>
  <c r="J80"/>
  <c r="J59"/>
  <c i="7" r="BK83"/>
  <c r="J83"/>
  <c r="J60"/>
  <c i="2" r="F33"/>
  <c i="1" r="AZ55"/>
  <c i="4" r="F33"/>
  <c i="1" r="AZ57"/>
  <c r="BA54"/>
  <c r="AW54"/>
  <c r="AK30"/>
  <c i="4" r="J33"/>
  <c i="1" r="AV57"/>
  <c r="AT57"/>
  <c r="BC54"/>
  <c r="W32"/>
  <c i="3" r="J33"/>
  <c i="1" r="AV56"/>
  <c r="AT56"/>
  <c i="7" r="J33"/>
  <c i="1" r="AV60"/>
  <c r="AT60"/>
  <c i="2" r="J33"/>
  <c i="1" r="AV55"/>
  <c r="AT55"/>
  <c i="6" r="F33"/>
  <c i="1" r="AZ59"/>
  <c r="BD54"/>
  <c r="W33"/>
  <c r="BB54"/>
  <c r="AX54"/>
  <c i="5" r="J33"/>
  <c i="1" r="AV58"/>
  <c r="AT58"/>
  <c i="5" r="F33"/>
  <c i="1" r="AZ58"/>
  <c i="5" r="J30"/>
  <c i="1" r="AG58"/>
  <c i="6" r="J33"/>
  <c i="1" r="AV59"/>
  <c r="AT59"/>
  <c i="7" r="F33"/>
  <c i="1" r="AZ60"/>
  <c i="3" r="F33"/>
  <c i="1" r="AZ56"/>
  <c i="4" r="J30"/>
  <c i="1" r="AG57"/>
  <c i="2" l="1" r="T93"/>
  <c r="R93"/>
  <c i="7" r="BK82"/>
  <c r="J82"/>
  <c i="3" r="BK90"/>
  <c r="J90"/>
  <c r="J59"/>
  <c i="2" r="BK93"/>
  <c r="J93"/>
  <c i="4" r="J59"/>
  <c i="1" r="AN58"/>
  <c i="5" r="J39"/>
  <c i="4" r="J39"/>
  <c i="1" r="AN57"/>
  <c i="7" r="J30"/>
  <c i="1" r="AG60"/>
  <c r="W31"/>
  <c r="AY54"/>
  <c i="2" r="J30"/>
  <c i="1" r="AG55"/>
  <c i="6" r="J30"/>
  <c i="1" r="AG59"/>
  <c r="W30"/>
  <c r="AU54"/>
  <c r="AZ54"/>
  <c r="W29"/>
  <c i="7" l="1" r="J39"/>
  <c i="6" r="J39"/>
  <c i="2" r="J39"/>
  <c i="7" r="J59"/>
  <c i="2" r="J59"/>
  <c i="1" r="AN60"/>
  <c r="AN55"/>
  <c r="AN59"/>
  <c i="3" r="J30"/>
  <c i="1" r="AG56"/>
  <c r="AN56"/>
  <c r="AV54"/>
  <c r="AK29"/>
  <c i="3" l="1" r="J39"/>
  <c i="1" r="AG54"/>
  <c r="AK26"/>
  <c r="AT54"/>
  <c r="AN54"/>
  <c l="1" r="AK35"/>
</calcChain>
</file>

<file path=xl/sharedStrings.xml><?xml version="1.0" encoding="utf-8"?>
<sst xmlns="http://schemas.openxmlformats.org/spreadsheetml/2006/main">
  <si>
    <t>Export Komplet</t>
  </si>
  <si>
    <t>VZ</t>
  </si>
  <si>
    <t>2.0</t>
  </si>
  <si>
    <t>ZAMOK</t>
  </si>
  <si>
    <t>False</t>
  </si>
  <si>
    <t>{50716a81-ff28-418e-82d8-0243299d9d46}</t>
  </si>
  <si>
    <t>0,01</t>
  </si>
  <si>
    <t>21</t>
  </si>
  <si>
    <t>15</t>
  </si>
  <si>
    <t>REKAPITULACE STAVBY</t>
  </si>
  <si>
    <t xml:space="preserve">v ---  níže se nacházejí doplnkové a pomocné údaje k sestavám  --- v</t>
  </si>
  <si>
    <t>Návod na vyplnění</t>
  </si>
  <si>
    <t>0,001</t>
  </si>
  <si>
    <t>Kód:</t>
  </si>
  <si>
    <t>2020-09A-5-1-ver2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</si>
  <si>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</si>
  <si>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</si>
  <si>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odb.učebny - cizí jazyk+IT -ZŠ Ak.Heyrovského, Chomutov - učebna 5.1</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</si>
  <si>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</si>
  <si>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</si>
  <si>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</si>
  <si>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</si>
  <si>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</si>
  <si>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</si>
  <si>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</si>
  <si>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</si>
  <si>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</si>
  <si>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</si>
  <si>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</si>
  <si>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</si>
  <si>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</si>
  <si>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</si>
  <si>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</si>
  <si>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</si>
  <si>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</si>
  <si>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</si>
  <si>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</si>
  <si>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</si>
  <si>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</si>
  <si>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</si>
  <si>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</si>
  <si>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</si>
  <si>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</si>
  <si>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</si>
  <si>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</si>
  <si>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</si>
  <si>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</si>
  <si>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</si>
  <si>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</si>
  <si>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</si>
  <si>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</si>
  <si>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</si>
  <si>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</si>
  <si>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</si>
  <si>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</si>
  <si>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</si>
  <si>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</si>
  <si>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</si>
  <si>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</si>
  <si>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</si>
  <si>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</si>
  <si>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</si>
  <si>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</si>
  <si>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</si>
  <si>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</si>
  <si>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</si>
  <si>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</si>
  <si>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</si>
  <si>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</si>
  <si>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</si>
  <si>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</si>
  <si>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</si>
  <si>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</si>
  <si>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</si>
  <si>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</si>
  <si>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</si>
  <si>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</si>
  <si>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05.1-a</t>
  </si>
  <si>
    <t>stavební část - m5.1+m 5.3</t>
  </si>
  <si>
    <t>STA</t>
  </si>
  <si>
    <t>1</t>
  </si>
  <si>
    <t>{37f07599-d6a9-45e5-becc-b41d03498cae}</t>
  </si>
  <si>
    <t>2</t>
  </si>
  <si>
    <t>SO 05.1-b1</t>
  </si>
  <si>
    <t>elektroinstalace</t>
  </si>
  <si>
    <t>{4abe5d71-7b28-4633-aa72-b835be6ef4b5}</t>
  </si>
  <si>
    <t>SO 05.1-b2</t>
  </si>
  <si>
    <t>elektro materiál</t>
  </si>
  <si>
    <t>{519ab6fb-d2e4-4c53-8d13-33896bb7ebf9}</t>
  </si>
  <si>
    <t>SO 05.1-d</t>
  </si>
  <si>
    <t>AV technika stínící technika</t>
  </si>
  <si>
    <t>{bf496ebc-5ede-40d6-a89e-44f35c55e491}</t>
  </si>
  <si>
    <t>SO 05.1-e</t>
  </si>
  <si>
    <t>VZT</t>
  </si>
  <si>
    <t>{e2f36173-43c1-480b-a37f-43c8bc4b9e1f}</t>
  </si>
  <si>
    <t>SO 05.1-VRN</t>
  </si>
  <si>
    <t>VRN</t>
  </si>
  <si>
    <t>{b955e085-aa53-4f2b-a646-f44e099f793c}</t>
  </si>
  <si>
    <t>KRYCÍ LIST SOUPISU PRACÍ</t>
  </si>
  <si>
    <t>Objekt:</t>
  </si>
  <si>
    <t>SO 05.1-a - stavební část - m5.1+m 5.3</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</si>
  <si>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</si>
  <si>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</si>
  <si>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</si>
  <si>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</si>
  <si>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</si>
  <si>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</si>
  <si>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</si>
  <si>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</si>
  <si>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</si>
  <si>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</si>
  <si>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</si>
  <si>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</si>
  <si>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</si>
  <si>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</si>
  <si>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</si>
  <si>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</si>
  <si>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 xml:space="preserve">    786 - Dokončovací práce - čalounické úpravy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</si>
  <si>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</si>
  <si>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</si>
  <si>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</si>
  <si>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</si>
  <si>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</si>
  <si>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</si>
  <si>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</si>
  <si>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</si>
  <si>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</si>
  <si>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</si>
  <si>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</si>
  <si>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</si>
  <si>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</si>
  <si>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</si>
  <si>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</si>
  <si>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</si>
  <si>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</si>
  <si>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</si>
  <si>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</si>
  <si>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</si>
  <si>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</si>
  <si>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</si>
  <si>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</si>
  <si>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</si>
  <si>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</si>
  <si>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</si>
  <si>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</si>
  <si>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</si>
  <si>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</si>
  <si>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</si>
  <si>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VV</t>
  </si>
  <si>
    <t>41,880*2</t>
  </si>
  <si>
    <t>Součet</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</si>
  <si>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</si>
  <si>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</si>
  <si>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</si>
  <si>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</si>
  <si>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</si>
  <si>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</si>
  <si>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</si>
  <si>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</si>
  <si>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</si>
  <si>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</si>
  <si>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</si>
  <si>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</si>
  <si>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612131121</t>
  </si>
  <si>
    <t>Podkladní a spojovací vrstva vnitřních omítaných ploch penetrace akrylát-silikonová nanášená ručně stěn</t>
  </si>
  <si>
    <t>12</t>
  </si>
  <si>
    <t>7</t>
  </si>
  <si>
    <t>612135095</t>
  </si>
  <si>
    <t>Vyrovnání nerovností podkladu vnitřních omítaných ploch Příplatek k ceně za každý další 1 mm tloušťky podkladní vrstvy přes 2 mm tmelem stěn</t>
  </si>
  <si>
    <t>14</t>
  </si>
  <si>
    <t>75,372*2 "Přepočtené koeficientem množství</t>
  </si>
  <si>
    <t>612142001</t>
  </si>
  <si>
    <t>Potažení vnitřních ploch pletivem v ploše nebo pruzích, na plném podkladu sklovláknitým vtlačením do tmelu stěn</t>
  </si>
  <si>
    <t>16</t>
  </si>
  <si>
    <t>3,233*(5,578*2+6,319)</t>
  </si>
  <si>
    <t>-5,582-2,26</t>
  </si>
  <si>
    <t>-0,9*1,97</t>
  </si>
  <si>
    <t>-0,925*0,5</t>
  </si>
  <si>
    <t>3,225*(2,178*2+3,105*2)</t>
  </si>
  <si>
    <t>-0,8*1,97</t>
  </si>
  <si>
    <t>-0,9*1,97*2</t>
  </si>
  <si>
    <t>9</t>
  </si>
  <si>
    <t>612311131</t>
  </si>
  <si>
    <t>Potažení vnitřních ploch štukem tloušťky do 3 mm svislých konstrukcí stěn</t>
  </si>
  <si>
    <t>18</t>
  </si>
  <si>
    <t>612325412</t>
  </si>
  <si>
    <t>Oprava vápenocementové omítky vnitřních ploch hladké, tloušťky do 20 mm stěn, v rozsahu opravované plochy přes 10 do 30%</t>
  </si>
  <si>
    <t>20</t>
  </si>
  <si>
    <t>Ostatní konstrukce a práce, bourání</t>
  </si>
  <si>
    <t>11</t>
  </si>
  <si>
    <t>949101111</t>
  </si>
  <si>
    <t>Lešení pomocné pracovní pro objekty pozemních staveb pro zatížení do 150 kg/m2, o výšce lešeňové podlahy do 1,9 m</t>
  </si>
  <si>
    <t>22</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</si>
  <si>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</si>
  <si>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952901111</t>
  </si>
  <si>
    <t>Vyčištění budov nebo objektů před předáním do užívání budov bytové nebo občanské výstavby, světlé výšky podlaží do 4 m</t>
  </si>
  <si>
    <t>24</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</si>
  <si>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</si>
  <si>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13</t>
  </si>
  <si>
    <t>978011141</t>
  </si>
  <si>
    <t>Otlučení vápenných nebo vápenocementových omítek vnitřních ploch stropů, v rozsahu přes 10 do 30 %</t>
  </si>
  <si>
    <t>26</t>
  </si>
  <si>
    <t xml:space="preserve">Poznámka k souboru cen:_x000d_
Poznámka k souboru cen: 1. Položky lze použít i pro ocenění otlučení sádrových, hliněných apod. vnitřních omítek. </t>
  </si>
  <si>
    <t>978013141</t>
  </si>
  <si>
    <t>Otlučení vápenných nebo vápenocementových omítek vnitřních ploch stěn s vyškrabáním spar, s očištěním zdiva, v rozsahu přes 10 do 30 %</t>
  </si>
  <si>
    <t>28</t>
  </si>
  <si>
    <t>978035117</t>
  </si>
  <si>
    <t>Odstranění tenkovrstvých omítek nebo štuku tloušťky do 2 mm obroušením, rozsahu přes 50 do 100%</t>
  </si>
  <si>
    <t>30</t>
  </si>
  <si>
    <t>41,880</t>
  </si>
  <si>
    <t>998</t>
  </si>
  <si>
    <t>Přesun hmot</t>
  </si>
  <si>
    <t>997013211</t>
  </si>
  <si>
    <t>Vnitrostaveništní doprava suti a vybouraných hmot vodorovně do 50 m svisle ručně pro budovy a haly výšky do 6 m</t>
  </si>
  <si>
    <t>t</t>
  </si>
  <si>
    <t>32</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</si>
  <si>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</si>
  <si>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17</t>
  </si>
  <si>
    <t>997013219</t>
  </si>
  <si>
    <t>Vnitrostaveništní doprava suti a vybouraných hmot vodorovně do 50 m Příplatek k cenám -3111 až -3217 za zvětšenou vodorovnou dopravu přes vymezenou dopravní vzdálenost za každých dalších i započatých 10 m</t>
  </si>
  <si>
    <t>34</t>
  </si>
  <si>
    <t>1,636*2 "Přepočtené koeficientem množství</t>
  </si>
  <si>
    <t>997013501</t>
  </si>
  <si>
    <t>Odvoz suti a vybouraných hmot na skládku nebo meziskládku se složením, na vzdálenost do 1 km</t>
  </si>
  <si>
    <t>36</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</si>
  <si>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</si>
  <si>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19</t>
  </si>
  <si>
    <t>997013509</t>
  </si>
  <si>
    <t>Odvoz suti a vybouraných hmot na skládku nebo meziskládku se složením, na vzdálenost Příplatek k ceně za každý další i započatý 1 km přes 1 km</t>
  </si>
  <si>
    <t>38</t>
  </si>
  <si>
    <t>1,636*10 "Přepočtené koeficientem množství</t>
  </si>
  <si>
    <t>997013631</t>
  </si>
  <si>
    <t>Poplatek za uložení stavebního odpadu na skládce (skládkovné) směsného stavebního a demoličního zatříděného do Katalogu odpadů pod kódem 17 09 04</t>
  </si>
  <si>
    <t>40</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</si>
  <si>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</si>
  <si>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998018001</t>
  </si>
  <si>
    <t>Přesun hmot pro budovy občanské výstavby, bydlení, výrobu a služby ruční - bez užití mechanizace vodorovná dopravní vzdálenost do 100 m pro budovy s jakoukoliv nosnou konstrukcí výšky do 6 m</t>
  </si>
  <si>
    <t>42</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</si>
  <si>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</si>
  <si>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</si>
  <si>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</si>
  <si>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735</t>
  </si>
  <si>
    <t>Ústřední vytápění - otopná tělesa</t>
  </si>
  <si>
    <t>735131810</t>
  </si>
  <si>
    <t>Demontáž otopných těles hliníkových článkových</t>
  </si>
  <si>
    <t>44</t>
  </si>
  <si>
    <t>23</t>
  </si>
  <si>
    <t>735191914</t>
  </si>
  <si>
    <t>Ostatní opravy otopných těles montáž otopných těles sestavených z použitých článků litinových</t>
  </si>
  <si>
    <t>46</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</si>
  <si>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</si>
  <si>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0,306*20*2</t>
  </si>
  <si>
    <t>998735101</t>
  </si>
  <si>
    <t>Přesun hmot pro otopná tělesa stanovený z hmotnosti přesunovaného materiálu vodorovná dopravní vzdálenost do 50 m v objektech výšky do 6 m</t>
  </si>
  <si>
    <t>48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</si>
  <si>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</si>
  <si>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763</t>
  </si>
  <si>
    <t>Konstrukce suché výstavby</t>
  </si>
  <si>
    <t>25</t>
  </si>
  <si>
    <t>763121450</t>
  </si>
  <si>
    <t>Stěna předsazená ze sádrokartonových desek s nosnou konstrukcí z ocelových profilů CW, UW jednoduše opláštěná deskou akustickou tl. 12,5 mm s izolací, EI 30, stěna tl. 115 mm, profil 100, Rw do 28 dB</t>
  </si>
  <si>
    <t>50</t>
  </si>
  <si>
    <t xml:space="preserve">Poznámka k souboru cen:_x000d_
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 ceně -1611 a -1612 nejsou započteny náklady na profily; tyto se oceňují ve specifikaci. 6. V cenách -1621 až -1641 Montáž desek nejsou započteny náklady na desky; tato dodávka se oceňuje ve specifikaci. 7. Ostatní konstrukce a práce a příplatky, neuvedené v tomto souboru cen, se oceňují cenami 763 11-17.. pro příčky ze sádrokartonových desek. </t>
  </si>
  <si>
    <t>6,319*3,233</t>
  </si>
  <si>
    <t>763121714</t>
  </si>
  <si>
    <t>Stěna předsazená ze sádrokartonových desek ostatní konstrukce a práce na předsazených stěnách ze sádrokartonových desek základní penetrační nátěr</t>
  </si>
  <si>
    <t>52</t>
  </si>
  <si>
    <t>27</t>
  </si>
  <si>
    <t>763121715</t>
  </si>
  <si>
    <t>Stěna předsazená ze sádrokartonových desek ostatní konstrukce a práce na předsazených stěnách ze sádrokartonových desek úprava styku stěny a podhledu separační páskou s akrylátem</t>
  </si>
  <si>
    <t>m</t>
  </si>
  <si>
    <t>54</t>
  </si>
  <si>
    <t>763121761</t>
  </si>
  <si>
    <t>Stěna předsazená ze sádrokartonových desek Příplatek k cenám za rovinnost kvality speciální tmelení kvality Q3</t>
  </si>
  <si>
    <t>56</t>
  </si>
  <si>
    <t>29</t>
  </si>
  <si>
    <t>998763301</t>
  </si>
  <si>
    <t>Přesun hmot pro konstrukce montované z desek sádrokartonových, sádrovláknitých, cementovláknitých nebo cementových stanovený z hmotnosti přesunovaného materiálu vodorovná dopravní vzdálenost do 50 m v objektech výšky do 6 m</t>
  </si>
  <si>
    <t>58</t>
  </si>
  <si>
    <t xml:space="preserve">Poznámka k souboru cen:_x000d_
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</si>
  <si>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</si>
  <si>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</si>
  <si>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766660001</t>
  </si>
  <si>
    <t>Montáž dveřních křídel dřevěných nebo plastových otevíravých do ocelové zárubně povrchově upravených jednokřídlových, šířky do 800 mm</t>
  </si>
  <si>
    <t>kus</t>
  </si>
  <si>
    <t>60</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</si>
  <si>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</si>
  <si>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31</t>
  </si>
  <si>
    <t>766660002</t>
  </si>
  <si>
    <t>Montáž dveřních křídel dřevěných nebo plastových otevíravých do ocelové zárubně povrchově upravených jednokřídlových, šířky přes 800 mm</t>
  </si>
  <si>
    <t>62</t>
  </si>
  <si>
    <t>766660728</t>
  </si>
  <si>
    <t>Montáž dveřních doplňků dveřního kování interiérového zámku</t>
  </si>
  <si>
    <t>64</t>
  </si>
  <si>
    <t>33</t>
  </si>
  <si>
    <t>766660729</t>
  </si>
  <si>
    <t>Montáž dveřních doplňků dveřního kování interiérového štítku s klikou</t>
  </si>
  <si>
    <t>66</t>
  </si>
  <si>
    <t>M</t>
  </si>
  <si>
    <t>54914620</t>
  </si>
  <si>
    <t>kování dveřní vrchní klika včetně rozet a montážního materiálu R PZ nerez PK</t>
  </si>
  <si>
    <t>68</t>
  </si>
  <si>
    <t>35</t>
  </si>
  <si>
    <t>54924004</t>
  </si>
  <si>
    <t>zámek zadlabací 190/140/20 L cylinder</t>
  </si>
  <si>
    <t>70</t>
  </si>
  <si>
    <t>61162086</t>
  </si>
  <si>
    <t>dveře jednokřídlé dřevotřískové povrch laminátový plné 800x1970/2100mm</t>
  </si>
  <si>
    <t>72</t>
  </si>
  <si>
    <t>37</t>
  </si>
  <si>
    <t>61162087</t>
  </si>
  <si>
    <t>dveře jednokřídlé dřevotřískové povrch laminátový plné 900x1970/2100mm</t>
  </si>
  <si>
    <t>74</t>
  </si>
  <si>
    <t>766662811</t>
  </si>
  <si>
    <t>Demontáž dveřních konstrukcí k opětovnému použití prahů dveří jednokřídlových</t>
  </si>
  <si>
    <t>76</t>
  </si>
  <si>
    <t>39</t>
  </si>
  <si>
    <t>766691914</t>
  </si>
  <si>
    <t>Ostatní práce vyvěšení nebo zavěšení křídel s případným uložením a opětovným zavěšením po provedení stavebních změn dřevěných dveřních, plochy do 2 m2</t>
  </si>
  <si>
    <t>78</t>
  </si>
  <si>
    <t xml:space="preserve">Poznámka k souboru cen:_x000d_
Poznámka k souboru cen: 1. Ceny -1931 a -1932 lze užít jen pro křídlo mající současně obě jmenované funkce. </t>
  </si>
  <si>
    <t>vyvěšení</t>
  </si>
  <si>
    <t>zavěšení po nátěru</t>
  </si>
  <si>
    <t>998766101</t>
  </si>
  <si>
    <t>Přesun hmot pro konstrukce truhlářské stanovený z hmotnosti přesunovaného materiálu vodorovná dopravní vzdálenost do 50 m v objektech výšky do 6 m</t>
  </si>
  <si>
    <t>80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</si>
  <si>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</si>
  <si>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</si>
  <si>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</si>
  <si>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41</t>
  </si>
  <si>
    <t>767649194</t>
  </si>
  <si>
    <t>Montáž dveří ocelových doplňků dveří madel</t>
  </si>
  <si>
    <t>82</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</si>
  <si>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</si>
  <si>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X2</t>
  </si>
  <si>
    <t>madlo dveřní nerez</t>
  </si>
  <si>
    <t>vlastní</t>
  </si>
  <si>
    <t>84</t>
  </si>
  <si>
    <t>43</t>
  </si>
  <si>
    <t>998767101</t>
  </si>
  <si>
    <t>Přesun hmot pro zámečnické konstrukce stanovený z hmotnosti přesunovaného materiálu vodorovná dopravní vzdálenost do 50 m v objektech výšky do 6 m</t>
  </si>
  <si>
    <t>86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</si>
  <si>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</si>
  <si>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</si>
  <si>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</si>
  <si>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776111112</t>
  </si>
  <si>
    <t>Příprava podkladu broušení podlah nového podkladu betonového</t>
  </si>
  <si>
    <t>88</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</si>
  <si>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</si>
  <si>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45</t>
  </si>
  <si>
    <t>776111311</t>
  </si>
  <si>
    <t>Příprava podkladu vysátí podlah</t>
  </si>
  <si>
    <t>90</t>
  </si>
  <si>
    <t>776121321</t>
  </si>
  <si>
    <t>Příprava podkladu penetrace neředěná podlah</t>
  </si>
  <si>
    <t>92</t>
  </si>
  <si>
    <t>47</t>
  </si>
  <si>
    <t>776141124</t>
  </si>
  <si>
    <t>Příprava podkladu vyrovnání samonivelační stěrkou podlah min.pevnosti 30 MPa, tloušťky přes 8 do 10 mm</t>
  </si>
  <si>
    <t>94</t>
  </si>
  <si>
    <t>776201812</t>
  </si>
  <si>
    <t>Demontáž povlakových podlahovin lepených ručně s podložkou</t>
  </si>
  <si>
    <t>96</t>
  </si>
  <si>
    <t>49</t>
  </si>
  <si>
    <t>776221221</t>
  </si>
  <si>
    <t>Montáž podlahovin z PVC lepením standardním lepidlem ze čtverců elektrostaticky vodivých</t>
  </si>
  <si>
    <t>98</t>
  </si>
  <si>
    <t>35,24+6,64</t>
  </si>
  <si>
    <t>28410242</t>
  </si>
  <si>
    <t>krytina podlahová homogenní elektrostaticky vodivá tl 2,0mm 608x608mm</t>
  </si>
  <si>
    <t>100</t>
  </si>
  <si>
    <t>41,88*1,1 "Přepočtené koeficientem množství</t>
  </si>
  <si>
    <t>51</t>
  </si>
  <si>
    <t>776410811</t>
  </si>
  <si>
    <t>Demontáž soklíků nebo lišt pryžových nebo plastových</t>
  </si>
  <si>
    <t>102</t>
  </si>
  <si>
    <t>776411112</t>
  </si>
  <si>
    <t>Montáž soklíků lepením obvodových, výšky přes 80 do 100 mm</t>
  </si>
  <si>
    <t>104</t>
  </si>
  <si>
    <t>6,319*2+5,578*2-0,9</t>
  </si>
  <si>
    <t>3,105*2+2,178*2-0,9*2-0,8</t>
  </si>
  <si>
    <t>53</t>
  </si>
  <si>
    <t>28411010</t>
  </si>
  <si>
    <t>lišta soklová PVC 20x100mm</t>
  </si>
  <si>
    <t>106</t>
  </si>
  <si>
    <t>30,86*1,1 "Přepočtené koeficientem množství</t>
  </si>
  <si>
    <t>776421312</t>
  </si>
  <si>
    <t>Montáž lišt přechodových šroubovaných</t>
  </si>
  <si>
    <t>108</t>
  </si>
  <si>
    <t>0,9*2+0,8</t>
  </si>
  <si>
    <t>55</t>
  </si>
  <si>
    <t>59054113</t>
  </si>
  <si>
    <t>profil přechodový Al s pohyblivým ramenem matně eloxovaný 15x30mm</t>
  </si>
  <si>
    <t>110</t>
  </si>
  <si>
    <t>2,6*1,1 "Přepočtené koeficientem množství</t>
  </si>
  <si>
    <t>998776101</t>
  </si>
  <si>
    <t>Přesun hmot pro podlahy povlakové stanovený z hmotnosti přesunovaného materiálu vodorovná dopravní vzdálenost do 50 m v objektech výšky do 6 m</t>
  </si>
  <si>
    <t>112</t>
  </si>
  <si>
    <t>57</t>
  </si>
  <si>
    <t>X1</t>
  </si>
  <si>
    <t>revize antistat.lina</t>
  </si>
  <si>
    <t>soubor</t>
  </si>
  <si>
    <t>114</t>
  </si>
  <si>
    <t>783</t>
  </si>
  <si>
    <t>Dokončovací práce - nátěry</t>
  </si>
  <si>
    <t>783301313</t>
  </si>
  <si>
    <t>Příprava podkladu zámečnických konstrukcí před provedením nátěru odmaštění odmašťovačem ředidlovým</t>
  </si>
  <si>
    <t>116</t>
  </si>
  <si>
    <t>59</t>
  </si>
  <si>
    <t>783301401</t>
  </si>
  <si>
    <t>Příprava podkladu zámečnických konstrukcí před provedením nátěru ometení</t>
  </si>
  <si>
    <t>118</t>
  </si>
  <si>
    <t>783306801</t>
  </si>
  <si>
    <t>Odstranění nátěrů ze zámečnických konstrukcí obroušením</t>
  </si>
  <si>
    <t>120</t>
  </si>
  <si>
    <t>61</t>
  </si>
  <si>
    <t>783314201</t>
  </si>
  <si>
    <t>Základní antikorozní nátěr zámečnických konstrukcí jednonásobný syntetický standardní</t>
  </si>
  <si>
    <t>122</t>
  </si>
  <si>
    <t>783315103</t>
  </si>
  <si>
    <t>Mezinátěr zámečnických konstrukcí jednonásobný syntetický samozákladující</t>
  </si>
  <si>
    <t>124</t>
  </si>
  <si>
    <t>63</t>
  </si>
  <si>
    <t>783317105</t>
  </si>
  <si>
    <t>Krycí nátěr (email) zámečnických konstrukcí jednonásobný syntetický samozákladující</t>
  </si>
  <si>
    <t>126</t>
  </si>
  <si>
    <t>0,25*4,9*2</t>
  </si>
  <si>
    <t>0,25*4,8</t>
  </si>
  <si>
    <t>783601321</t>
  </si>
  <si>
    <t>Příprava podkladu otopných těles před provedením nátěrů článkových odrezivěním bezoplachovým</t>
  </si>
  <si>
    <t>128</t>
  </si>
  <si>
    <t>65</t>
  </si>
  <si>
    <t>783601325</t>
  </si>
  <si>
    <t>Příprava podkladu otopných těles před provedením nátěrů článkových odmaštěním vodou ředitelným</t>
  </si>
  <si>
    <t>130</t>
  </si>
  <si>
    <t>783601421</t>
  </si>
  <si>
    <t>Příprava podkladu otopných těles před provedením nátěrů článkových očištění ometením</t>
  </si>
  <si>
    <t>132</t>
  </si>
  <si>
    <t>67</t>
  </si>
  <si>
    <t>783606811</t>
  </si>
  <si>
    <t>Odstranění nátěrů z otopných těles článkových obroušením</t>
  </si>
  <si>
    <t>134</t>
  </si>
  <si>
    <t>783614111</t>
  </si>
  <si>
    <t>Základní nátěr otopných těles jednonásobný článkových syntetický</t>
  </si>
  <si>
    <t>136</t>
  </si>
  <si>
    <t>69</t>
  </si>
  <si>
    <t>783617117</t>
  </si>
  <si>
    <t>Krycí nátěr (email) otopných těles článkových dvojnásobný syntetický</t>
  </si>
  <si>
    <t>138</t>
  </si>
  <si>
    <t>783601711</t>
  </si>
  <si>
    <t>Příprava podkladu armatur a kovových potrubí před provedením nátěru potrubí do DN 50 mm odrezivěním, odrezovačem bezoplachovým</t>
  </si>
  <si>
    <t>140</t>
  </si>
  <si>
    <t>71</t>
  </si>
  <si>
    <t>783601713</t>
  </si>
  <si>
    <t>Příprava podkladu armatur a kovových potrubí před provedením nátěru potrubí do DN 50 mm odmaštěním, odmašťovačem vodou ředitelným</t>
  </si>
  <si>
    <t>142</t>
  </si>
  <si>
    <t>783606861</t>
  </si>
  <si>
    <t>Odstranění nátěrů z armatur a kovových potrubí potrubí do DN 50 mm obroušením</t>
  </si>
  <si>
    <t>144</t>
  </si>
  <si>
    <t>73</t>
  </si>
  <si>
    <t>783614653</t>
  </si>
  <si>
    <t>Základní antikorozní nátěr armatur a kovových potrubí jednonásobný potrubí do DN 50 mm syntetický samozákladující</t>
  </si>
  <si>
    <t>146</t>
  </si>
  <si>
    <t>783615553</t>
  </si>
  <si>
    <t>Mezinátěr armatur a kovových potrubí potrubí do DN 50 mm syntetický samozákladující</t>
  </si>
  <si>
    <t>148</t>
  </si>
  <si>
    <t>75</t>
  </si>
  <si>
    <t>783617613</t>
  </si>
  <si>
    <t>Krycí nátěr (email) armatur a kovových potrubí potrubí do DN 50 mm dvojnásobný syntetický samozákladující</t>
  </si>
  <si>
    <t>150</t>
  </si>
  <si>
    <t>784</t>
  </si>
  <si>
    <t>Dokončovací práce - malby a tapety</t>
  </si>
  <si>
    <t>784111001</t>
  </si>
  <si>
    <t>Oprášení (ometení) podkladu v místnostech výšky do 3,80 m</t>
  </si>
  <si>
    <t>152</t>
  </si>
  <si>
    <t>77</t>
  </si>
  <si>
    <t>784111021</t>
  </si>
  <si>
    <t>Obroušení podkladu stěrky v místnostech výšky do 3,80 m</t>
  </si>
  <si>
    <t>154</t>
  </si>
  <si>
    <t>784121001</t>
  </si>
  <si>
    <t>Oškrabání malby v místnostech výšky do 3,80 m</t>
  </si>
  <si>
    <t>156</t>
  </si>
  <si>
    <t xml:space="preserve">Poznámka k souboru cen:_x000d_
Poznámka k souboru cen: 1. Cenami souboru cen se oceňuje jakýkoli počet současně škrabaných vrstev barvy. </t>
  </si>
  <si>
    <t>75,372+20,429</t>
  </si>
  <si>
    <t>79</t>
  </si>
  <si>
    <t>784171101</t>
  </si>
  <si>
    <t>Zakrytí nemalovaných ploch (materiál ve specifikaci) včetně pozdějšího odkrytí podlah</t>
  </si>
  <si>
    <t>158</t>
  </si>
  <si>
    <t xml:space="preserve">Poznámka k souboru cen:_x000d_
Poznámka k souboru cen: 1. V cenách nejsou započteny náklady na dodávku fólie, tyto se oceňují ve speifikaci.Ztratné lze stanovit ve výši 5%. </t>
  </si>
  <si>
    <t>58124844</t>
  </si>
  <si>
    <t>fólie pro malířské potřeby zakrývací tl 25µ 4x5m</t>
  </si>
  <si>
    <t>160</t>
  </si>
  <si>
    <t>81</t>
  </si>
  <si>
    <t>784181121</t>
  </si>
  <si>
    <t>Penetrace podkladu jednonásobná hloubková v místnostech výšky do 3,80 m</t>
  </si>
  <si>
    <t>162</t>
  </si>
  <si>
    <t>784211101</t>
  </si>
  <si>
    <t>Malby z malířských směsí otěruvzdorných za mokra dvojnásobné, bílé za mokra otěruvzdorné výborně v místnostech výšky do 3,80 m</t>
  </si>
  <si>
    <t>164</t>
  </si>
  <si>
    <t>1,5*(6,319*2+5,578*2-0,9)</t>
  </si>
  <si>
    <t>-0,925*(1,5-1,26)</t>
  </si>
  <si>
    <t>-5,582*(1,5-0,63)</t>
  </si>
  <si>
    <t>83</t>
  </si>
  <si>
    <t>784211111</t>
  </si>
  <si>
    <t>Malby z malířských směsí otěruvzdorných za mokra dvojnásobné, bílé za mokra otěruvzdorné velmi dobře v místnostech výšky do 3,80 m</t>
  </si>
  <si>
    <t>166</t>
  </si>
  <si>
    <t>75,372-29,263+20,429</t>
  </si>
  <si>
    <t>786</t>
  </si>
  <si>
    <t>Dokončovací práce - čalounické úpravy</t>
  </si>
  <si>
    <t>X5</t>
  </si>
  <si>
    <t>demontáž žaluzií</t>
  </si>
  <si>
    <t>168</t>
  </si>
  <si>
    <t>HZS</t>
  </si>
  <si>
    <t>Hodinové zúčtovací sazby</t>
  </si>
  <si>
    <t>85</t>
  </si>
  <si>
    <t>HZS1292</t>
  </si>
  <si>
    <t>Hodinové zúčtovací sazby profesí HSV zemní a pomocné práce stavební dělník</t>
  </si>
  <si>
    <t>hod</t>
  </si>
  <si>
    <t>262144</t>
  </si>
  <si>
    <t>170</t>
  </si>
  <si>
    <t>SO 05.1-b1 - elektroinstalace</t>
  </si>
  <si>
    <t>HSV - HSV</t>
  </si>
  <si>
    <t xml:space="preserve">    99 - Přesun hmot</t>
  </si>
  <si>
    <t xml:space="preserve">    741 - Elektroinstalace - silnoproud</t>
  </si>
  <si>
    <t xml:space="preserve">    743 - Elektromontáže - hrubá montáž</t>
  </si>
  <si>
    <t>M - Práce a dodávky M</t>
  </si>
  <si>
    <t xml:space="preserve">    21-M - Elektromontáže</t>
  </si>
  <si>
    <t xml:space="preserve">    46-M - Zemní práce při extr.mont.pracích</t>
  </si>
  <si>
    <t>VRN - Vedlejší rozpočtové náklady</t>
  </si>
  <si>
    <t xml:space="preserve">    0 - Vedlejší rozpočtové náklady</t>
  </si>
  <si>
    <t>99</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</si>
  <si>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</si>
  <si>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</si>
  <si>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</si>
  <si>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</si>
  <si>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</si>
  <si>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</si>
  <si>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</si>
  <si>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</si>
  <si>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741310561</t>
  </si>
  <si>
    <t>Montáž spínačů tří nebo čtyřpólových vypínačů výkonových pojistkových, do 63 A</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</si>
  <si>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</si>
  <si>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</si>
  <si>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</si>
  <si>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</si>
  <si>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</si>
  <si>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</si>
  <si>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741371004</t>
  </si>
  <si>
    <t>Montáž svítidel zářivkových se zapojením vodičů bytových nebo společenských místností stropních přisazených 2 zdroje s krytem</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</si>
  <si>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</si>
  <si>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</si>
  <si>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</si>
  <si>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</si>
  <si>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</si>
  <si>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</si>
  <si>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</si>
  <si>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</si>
  <si>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</si>
  <si>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</si>
  <si>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</si>
  <si>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</si>
  <si>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</si>
  <si>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</si>
  <si>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</si>
  <si>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</si>
  <si>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</si>
  <si>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</si>
  <si>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</si>
  <si>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</si>
  <si>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743</t>
  </si>
  <si>
    <t>Elektromontáže - hrubá montáž</t>
  </si>
  <si>
    <t>743311300</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</si>
  <si>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</si>
  <si>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</si>
  <si>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</si>
  <si>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</si>
  <si>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</si>
  <si>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</si>
  <si>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</si>
  <si>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</si>
  <si>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</si>
  <si>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</si>
  <si>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</si>
  <si>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</si>
  <si>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</si>
  <si>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</si>
  <si>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</si>
  <si>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</si>
  <si>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</si>
  <si>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</si>
  <si>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</si>
  <si>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</si>
  <si>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</si>
  <si>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</si>
  <si>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</si>
  <si>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</si>
  <si>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</si>
  <si>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</si>
  <si>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</si>
  <si>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</si>
  <si>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</si>
  <si>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</si>
  <si>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</si>
  <si>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</si>
  <si>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</si>
  <si>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</si>
  <si>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</si>
  <si>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</si>
  <si>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</si>
  <si>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</si>
  <si>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</si>
  <si>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</si>
  <si>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</si>
  <si>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</si>
  <si>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</si>
  <si>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</si>
  <si>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</si>
  <si>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</si>
  <si>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</si>
  <si>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</si>
  <si>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</si>
  <si>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</si>
  <si>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</si>
  <si>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</si>
  <si>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</si>
  <si>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</si>
  <si>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</si>
  <si>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</si>
  <si>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</si>
  <si>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</si>
  <si>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</si>
  <si>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</si>
  <si>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</si>
  <si>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05.1-b2 - elektro materiál</t>
  </si>
  <si>
    <t>D1 - ROZPIS DOPLNĚNÍ ROZVADĚČE HR</t>
  </si>
  <si>
    <t>D2 - ROZPIS ROZVADĚČE R1-IT UČEBNA</t>
  </si>
  <si>
    <t xml:space="preserve">D3 - SVÍTIDLA VČETNĚ ZDROJŮ </t>
  </si>
  <si>
    <t xml:space="preserve">D4 - 2.1 ZÁSUVKY,OVLADAČE,KRABICE,MOTORY,LIŠTY </t>
  </si>
  <si>
    <t xml:space="preserve">D5 - 2.2 KABELY,VODIČE </t>
  </si>
  <si>
    <t>D1</t>
  </si>
  <si>
    <t>ROZPIS DOPLNĚNÍ ROZVADĚČE HR</t>
  </si>
  <si>
    <t>Pol5</t>
  </si>
  <si>
    <t>pojistkový odpínač OPV 22/3+3x PV 80AaM</t>
  </si>
  <si>
    <t>ks</t>
  </si>
  <si>
    <t>Pol7</t>
  </si>
  <si>
    <t>jistič 63A/3f/C 6kA</t>
  </si>
  <si>
    <t>Pol10</t>
  </si>
  <si>
    <t>mechanická úprava stáv.rozvaděče pro doplnění dalšího vývodu</t>
  </si>
  <si>
    <t>kpl</t>
  </si>
  <si>
    <t>Pol20</t>
  </si>
  <si>
    <t>podružný materiál</t>
  </si>
  <si>
    <t>P</t>
  </si>
  <si>
    <t xml:space="preserve">Poznámka k položce:_x000d_
Poznámka k položce: C E L K E M   D O P L N Ě N Í   R O Z V A D Ě Č E</t>
  </si>
  <si>
    <t>D2</t>
  </si>
  <si>
    <t>ROZPIS ROZVADĚČE R1-IT UČEBNA</t>
  </si>
  <si>
    <t>Pol25</t>
  </si>
  <si>
    <t xml:space="preserve">plastový rozvaděč  IP43/20 48 MODULŮ NA/POD OMÍTKU</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</si>
  <si>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</si>
  <si>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</si>
  <si>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</si>
  <si>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</si>
  <si>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Pol30</t>
  </si>
  <si>
    <t>vypínač 63A/3f</t>
  </si>
  <si>
    <t>Pol32</t>
  </si>
  <si>
    <t>I.+II.stupeň přep.ochrany</t>
  </si>
  <si>
    <t>Pol45</t>
  </si>
  <si>
    <t>jistič 20A/1f/C</t>
  </si>
  <si>
    <t>Pol47</t>
  </si>
  <si>
    <t>propojovací lišty - fázový hřeben 63A - komplet</t>
  </si>
  <si>
    <t>Pol48</t>
  </si>
  <si>
    <t>svorkovnice PE</t>
  </si>
  <si>
    <t>Pol49</t>
  </si>
  <si>
    <t>svorkovnice N</t>
  </si>
  <si>
    <t xml:space="preserve">Poznámka k položce:_x000d_
Poznámka k položce: M A T E R I Á L   R O Z V A D Ě Č E</t>
  </si>
  <si>
    <t>Pol50</t>
  </si>
  <si>
    <t xml:space="preserve">P O D R U Ž N Ý   M A T E R I Á L   R O Z V A D Ě Č E  15 %</t>
  </si>
  <si>
    <t>Pol51</t>
  </si>
  <si>
    <t xml:space="preserve">V Ý R O B A   R O Z V A D Ě Č E  20 %</t>
  </si>
  <si>
    <t xml:space="preserve">Poznámka k položce:_x000d_
Poznámka k položce: C E L K E M   R O Z V A D Ě Č</t>
  </si>
  <si>
    <t>D3</t>
  </si>
  <si>
    <t xml:space="preserve">SVÍTIDLA VČETNĚ ZDROJŮ </t>
  </si>
  <si>
    <t>Pol52</t>
  </si>
  <si>
    <t>A-PŘISAZENÉ LED SVÍTIDLO 600x600 34W,4100lm,Ra80,UGR&lt;19,IP20</t>
  </si>
  <si>
    <t>Pol53</t>
  </si>
  <si>
    <t>B-ZAVĚŠENÉ ASYMETRICKÉ LED SVÍTIDLO 35W,4500lm,IP20 +ZÁVĚS</t>
  </si>
  <si>
    <t>Pol54</t>
  </si>
  <si>
    <t xml:space="preserve">NO –  NOUZ.SV. LED IP42 S PIKTOGRAMEM S VLASTNÍM ZÁL. ZDROJEM 1HOD.-PROVEDENÍ SE</t>
  </si>
  <si>
    <t>Pol55</t>
  </si>
  <si>
    <t>demontovaná svítidla před investorovi</t>
  </si>
  <si>
    <t>Pol56</t>
  </si>
  <si>
    <t>podružný materiál pro uchycení svítidel</t>
  </si>
  <si>
    <t>D4</t>
  </si>
  <si>
    <t xml:space="preserve">2.1 ZÁSUVKY,OVLADAČE,KRABICE,MOTORY,LIŠTY </t>
  </si>
  <si>
    <t>10.079.613</t>
  </si>
  <si>
    <t>Zásuvka dvojnásobná bezšroubová, s clonkami, s natočenou dutinou, bílá, 16 A</t>
  </si>
  <si>
    <t>10.079.558</t>
  </si>
  <si>
    <t>Zásuvka jednonásobná bezšroubová, bílá, 16 A</t>
  </si>
  <si>
    <t>10.071.783</t>
  </si>
  <si>
    <t>Rámeček 3-násobný bílý</t>
  </si>
  <si>
    <t>1448221</t>
  </si>
  <si>
    <t>Podlahová krabice pod katedru pro zakončení kabelových tras. Určená pro výšku betonové vrstvy od 57 mm do 75 mm. Krabice je uzpůsobena pro instalaci elektroinstalačních trubek.</t>
  </si>
  <si>
    <t>10.074.814</t>
  </si>
  <si>
    <t>Krabice přístrojová pro montáž dvojnásobných zásuvek.</t>
  </si>
  <si>
    <t>10.042.118</t>
  </si>
  <si>
    <t>Tepelně izolační podložka do elektroinstalačních krabic pro dvojnásobné zásuvky.</t>
  </si>
  <si>
    <t>Pol57</t>
  </si>
  <si>
    <t>ovladač, řazení 1(vypínač), komplet , IP20</t>
  </si>
  <si>
    <t>Pol58</t>
  </si>
  <si>
    <t>ovladač, řazení 5 (sériový), komplet, IP20</t>
  </si>
  <si>
    <t>Pol59</t>
  </si>
  <si>
    <t>ovladač, řazení 6 (střídavý), komplet, IP20</t>
  </si>
  <si>
    <t>Pol60</t>
  </si>
  <si>
    <t>ovladač, řazení 7 (křížový), komplet, IP20</t>
  </si>
  <si>
    <t>Pol62</t>
  </si>
  <si>
    <t>čtyřrámeček</t>
  </si>
  <si>
    <t>Pol63</t>
  </si>
  <si>
    <t>krabice přístrojová pod omítku KP</t>
  </si>
  <si>
    <t>Pol64</t>
  </si>
  <si>
    <t>krabice rozvodná pod omítku KR</t>
  </si>
  <si>
    <t>Pol65</t>
  </si>
  <si>
    <t>krabice rozvodná na omítku KR</t>
  </si>
  <si>
    <t>Pol66</t>
  </si>
  <si>
    <t>lišta vkladací 24x22 vč.uchycení-pro svítidla vedení na stropě</t>
  </si>
  <si>
    <t>Pol67</t>
  </si>
  <si>
    <t>kanál EKD 80x40 vč.rohů,uchycení-hl.trasa pod stropem v učebně</t>
  </si>
  <si>
    <t>Pol68</t>
  </si>
  <si>
    <t>kanál EKD 80x40 HF(bezhalogenová) vč.rohů,uchycení-hl.trasa z napoj.bodu do rozv.</t>
  </si>
  <si>
    <t>Pol69</t>
  </si>
  <si>
    <t>HOP v samostat.skříni</t>
  </si>
  <si>
    <t>D5</t>
  </si>
  <si>
    <t xml:space="preserve">2.2 KABELY,VODIČE </t>
  </si>
  <si>
    <t>10.048.243</t>
  </si>
  <si>
    <t>Silový kabel CYKY-J 5x1,5mm</t>
  </si>
  <si>
    <t>10.048.482</t>
  </si>
  <si>
    <t>Silový kabel CYKY-J 3x2,5mm2.</t>
  </si>
  <si>
    <t>10.048.422</t>
  </si>
  <si>
    <t>Zemnící kabel zelenožlutý CY 4mm2.</t>
  </si>
  <si>
    <t>10.074.642</t>
  </si>
  <si>
    <t>Ohebná dvouplášťová korugovaná bezhalogenová chránička vnitřní ø 32 mm.</t>
  </si>
  <si>
    <t>10.074.671</t>
  </si>
  <si>
    <t>Ohebná dvouplášťová korugovaná bezhalogenová chránička vnitřní ø 41 mm.</t>
  </si>
  <si>
    <t>Pol70</t>
  </si>
  <si>
    <t>CYKY 2Ax1,5</t>
  </si>
  <si>
    <t>Pol71</t>
  </si>
  <si>
    <t>CYKY 3Ax1,5</t>
  </si>
  <si>
    <t>Pol72</t>
  </si>
  <si>
    <t>CYKY 3Cx1,5</t>
  </si>
  <si>
    <t>Pol73</t>
  </si>
  <si>
    <t>CYKY 3Cx4</t>
  </si>
  <si>
    <t>Pol74</t>
  </si>
  <si>
    <t>CYKY 5Cx1,5</t>
  </si>
  <si>
    <t>Pol75</t>
  </si>
  <si>
    <t>CY6</t>
  </si>
  <si>
    <t>Pol76</t>
  </si>
  <si>
    <t>CYKY 5Cx6</t>
  </si>
  <si>
    <t>Pol77</t>
  </si>
  <si>
    <t>CHKE-R 5Cx16</t>
  </si>
  <si>
    <t>Pol78</t>
  </si>
  <si>
    <t>CHKE-R 1x10</t>
  </si>
  <si>
    <t>Poznámka k položce:_x000d_
Poznámka k položce: C E L K E M</t>
  </si>
  <si>
    <t>SO 05.1-d - AV technika stínící technika</t>
  </si>
  <si>
    <t>D6 - Stínící technika</t>
  </si>
  <si>
    <t>D6</t>
  </si>
  <si>
    <t>Stínící technika</t>
  </si>
  <si>
    <t>Látková roleta</t>
  </si>
  <si>
    <t>Látková roleta: látka blackout zatemňovací v provedení bez vodících lišt a bez kazety, ovládání motorické 230V, koncové spínače, rozměry látky 2790x2260mm.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</si>
  <si>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</si>
  <si>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</si>
  <si>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</si>
  <si>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</si>
  <si>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05.1-e - VZT</t>
  </si>
  <si>
    <t>D1 - Zařízení č.1: Chlazení učebny</t>
  </si>
  <si>
    <t>Zařízení č.1: Chlazení učebny</t>
  </si>
  <si>
    <t>Nástěnná jednotka Standard Plus PC12SQ.NSJ, chladivo R32, chladicí výkon 3,5 kW</t>
  </si>
  <si>
    <t>Propojovací měděné potrubí izolované rozměry 6,35 x 9.52 mm</t>
  </si>
  <si>
    <t>bm</t>
  </si>
  <si>
    <t>Pomocné konstrukce, objímky, konzlole, chráničky potrubí, hydroizolační zatmelení</t>
  </si>
  <si>
    <t>sada</t>
  </si>
  <si>
    <t>Drobný a pomocný materiál</t>
  </si>
  <si>
    <t>Vyregulování a uvedení do provozu</t>
  </si>
  <si>
    <t>Provozní zkoušky</t>
  </si>
  <si>
    <t>Revize</t>
  </si>
  <si>
    <t>Úklid pracoviště</t>
  </si>
  <si>
    <t>Lešení a pomocné plošiny</t>
  </si>
  <si>
    <t>Poznámka k položce:_x000d_
Poznámka k položce: S DPH (21%)</t>
  </si>
  <si>
    <t>SO 05.1-VRN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</si>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</sst>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2020-09A-5-1-ver2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odb.učebny - cizí jazyk+IT -ZŠ Ak.Heyrovského, Chomutov - učebna 5.1</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05.1-a - stavební část...'!J30</f>
        <v>0</v>
      </c>
      <c r="AH55" s="116"/>
      <c r="AI55" s="116"/>
      <c r="AJ55" s="116"/>
      <c r="AK55" s="116"/>
      <c r="AL55" s="116"/>
      <c r="AM55" s="116"/>
      <c r="AN55" s="117">
        <f>SUM(AG55,AT55)</f>
        <v>0</v>
      </c>
      <c r="AO55" s="116"/>
      <c r="AP55" s="116"/>
      <c r="AQ55" s="118" t="s">
        <v>79</v>
      </c>
      <c r="AR55" s="119"/>
      <c r="AS55" s="120">
        <v>0</v>
      </c>
      <c r="AT55" s="121">
        <f>ROUND(SUM(AV55:AW55),2)</f>
        <v>0</v>
      </c>
      <c r="AU55" s="122">
        <f>'SO 05.1-a - stavební část...'!P93</f>
        <v>0</v>
      </c>
      <c r="AV55" s="121">
        <f>'SO 05.1-a - stavební část...'!J33</f>
        <v>0</v>
      </c>
      <c r="AW55" s="121">
        <f>'SO 05.1-a - stavební část...'!J34</f>
        <v>0</v>
      </c>
      <c r="AX55" s="121">
        <f>'SO 05.1-a - stavební část...'!J35</f>
        <v>0</v>
      </c>
      <c r="AY55" s="121">
        <f>'SO 05.1-a - stavební část...'!J36</f>
        <v>0</v>
      </c>
      <c r="AZ55" s="121">
        <f>'SO 05.1-a - stavební část...'!F33</f>
        <v>0</v>
      </c>
      <c r="BA55" s="121">
        <f>'SO 05.1-a - stavební část...'!F34</f>
        <v>0</v>
      </c>
      <c r="BB55" s="121">
        <f>'SO 05.1-a - stavební část...'!F35</f>
        <v>0</v>
      </c>
      <c r="BC55" s="121">
        <f>'SO 05.1-a - stavební část...'!F36</f>
        <v>0</v>
      </c>
      <c r="BD55" s="123">
        <f>'SO 05.1-a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05.1-b1 - elektroinsta...'!J30</f>
        <v>0</v>
      </c>
      <c r="AH56" s="116"/>
      <c r="AI56" s="116"/>
      <c r="AJ56" s="116"/>
      <c r="AK56" s="116"/>
      <c r="AL56" s="116"/>
      <c r="AM56" s="116"/>
      <c r="AN56" s="117">
        <f>SUM(AG56,AT56)</f>
        <v>0</v>
      </c>
      <c r="AO56" s="116"/>
      <c r="AP56" s="116"/>
      <c r="AQ56" s="118" t="s">
        <v>79</v>
      </c>
      <c r="AR56" s="119"/>
      <c r="AS56" s="120">
        <v>0</v>
      </c>
      <c r="AT56" s="121">
        <f>ROUND(SUM(AV56:AW56),2)</f>
        <v>0</v>
      </c>
      <c r="AU56" s="122">
        <f>'SO 05.1-b1 - elektroinsta...'!P90</f>
        <v>0</v>
      </c>
      <c r="AV56" s="121">
        <f>'SO 05.1-b1 - elektroinsta...'!J33</f>
        <v>0</v>
      </c>
      <c r="AW56" s="121">
        <f>'SO 05.1-b1 - elektroinsta...'!J34</f>
        <v>0</v>
      </c>
      <c r="AX56" s="121">
        <f>'SO 05.1-b1 - elektroinsta...'!J35</f>
        <v>0</v>
      </c>
      <c r="AY56" s="121">
        <f>'SO 05.1-b1 - elektroinsta...'!J36</f>
        <v>0</v>
      </c>
      <c r="AZ56" s="121">
        <f>'SO 05.1-b1 - elektroinsta...'!F33</f>
        <v>0</v>
      </c>
      <c r="BA56" s="121">
        <f>'SO 05.1-b1 - elektroinsta...'!F34</f>
        <v>0</v>
      </c>
      <c r="BB56" s="121">
        <f>'SO 05.1-b1 - elektroinsta...'!F35</f>
        <v>0</v>
      </c>
      <c r="BC56" s="121">
        <f>'SO 05.1-b1 - elektroinsta...'!F36</f>
        <v>0</v>
      </c>
      <c r="BD56" s="123">
        <f>'SO 05.1-b1 -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05.1-b2 - elektro mate...'!J30</f>
        <v>0</v>
      </c>
      <c r="AH57" s="116"/>
      <c r="AI57" s="116"/>
      <c r="AJ57" s="116"/>
      <c r="AK57" s="116"/>
      <c r="AL57" s="116"/>
      <c r="AM57" s="116"/>
      <c r="AN57" s="117">
        <f>SUM(AG57,AT57)</f>
        <v>0</v>
      </c>
      <c r="AO57" s="116"/>
      <c r="AP57" s="116"/>
      <c r="AQ57" s="118" t="s">
        <v>79</v>
      </c>
      <c r="AR57" s="119"/>
      <c r="AS57" s="120">
        <v>0</v>
      </c>
      <c r="AT57" s="121">
        <f>ROUND(SUM(AV57:AW57),2)</f>
        <v>0</v>
      </c>
      <c r="AU57" s="122">
        <f>'SO 05.1-b2 - elektro mate...'!P84</f>
        <v>0</v>
      </c>
      <c r="AV57" s="121">
        <f>'SO 05.1-b2 - elektro mate...'!J33</f>
        <v>0</v>
      </c>
      <c r="AW57" s="121">
        <f>'SO 05.1-b2 - elektro mate...'!J34</f>
        <v>0</v>
      </c>
      <c r="AX57" s="121">
        <f>'SO 05.1-b2 - elektro mate...'!J35</f>
        <v>0</v>
      </c>
      <c r="AY57" s="121">
        <f>'SO 05.1-b2 - elektro mate...'!J36</f>
        <v>0</v>
      </c>
      <c r="AZ57" s="121">
        <f>'SO 05.1-b2 - elektro mate...'!F33</f>
        <v>0</v>
      </c>
      <c r="BA57" s="121">
        <f>'SO 05.1-b2 - elektro mate...'!F34</f>
        <v>0</v>
      </c>
      <c r="BB57" s="121">
        <f>'SO 05.1-b2 - elektro mate...'!F35</f>
        <v>0</v>
      </c>
      <c r="BC57" s="121">
        <f>'SO 05.1-b2 - elektro mate...'!F36</f>
        <v>0</v>
      </c>
      <c r="BD57" s="123">
        <f>'SO 05.1-b2 -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05.1-d - AV technika s...'!J30</f>
        <v>0</v>
      </c>
      <c r="AH58" s="116"/>
      <c r="AI58" s="116"/>
      <c r="AJ58" s="116"/>
      <c r="AK58" s="116"/>
      <c r="AL58" s="116"/>
      <c r="AM58" s="116"/>
      <c r="AN58" s="117">
        <f>SUM(AG58,AT58)</f>
        <v>0</v>
      </c>
      <c r="AO58" s="116"/>
      <c r="AP58" s="116"/>
      <c r="AQ58" s="118" t="s">
        <v>79</v>
      </c>
      <c r="AR58" s="119"/>
      <c r="AS58" s="120">
        <v>0</v>
      </c>
      <c r="AT58" s="121">
        <f>ROUND(SUM(AV58:AW58),2)</f>
        <v>0</v>
      </c>
      <c r="AU58" s="122">
        <f>'SO 05.1-d - AV technika s...'!P80</f>
        <v>0</v>
      </c>
      <c r="AV58" s="121">
        <f>'SO 05.1-d - AV technika s...'!J33</f>
        <v>0</v>
      </c>
      <c r="AW58" s="121">
        <f>'SO 05.1-d - AV technika s...'!J34</f>
        <v>0</v>
      </c>
      <c r="AX58" s="121">
        <f>'SO 05.1-d - AV technika s...'!J35</f>
        <v>0</v>
      </c>
      <c r="AY58" s="121">
        <f>'SO 05.1-d - AV technika s...'!J36</f>
        <v>0</v>
      </c>
      <c r="AZ58" s="121">
        <f>'SO 05.1-d - AV technika s...'!F33</f>
        <v>0</v>
      </c>
      <c r="BA58" s="121">
        <f>'SO 05.1-d - AV technika s...'!F34</f>
        <v>0</v>
      </c>
      <c r="BB58" s="121">
        <f>'SO 05.1-d - AV technika s...'!F35</f>
        <v>0</v>
      </c>
      <c r="BC58" s="121">
        <f>'SO 05.1-d - AV technika s...'!F36</f>
        <v>0</v>
      </c>
      <c r="BD58" s="123">
        <f>'SO 05.1-d - AV technika s...'!F37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05.1-e - VZT'!J30</f>
        <v>0</v>
      </c>
      <c r="AH59" s="116"/>
      <c r="AI59" s="116"/>
      <c r="AJ59" s="116"/>
      <c r="AK59" s="116"/>
      <c r="AL59" s="116"/>
      <c r="AM59" s="116"/>
      <c r="AN59" s="117">
        <f>SUM(AG59,AT59)</f>
        <v>0</v>
      </c>
      <c r="AO59" s="116"/>
      <c r="AP59" s="116"/>
      <c r="AQ59" s="118" t="s">
        <v>79</v>
      </c>
      <c r="AR59" s="119"/>
      <c r="AS59" s="120">
        <v>0</v>
      </c>
      <c r="AT59" s="121">
        <f>ROUND(SUM(AV59:AW59),2)</f>
        <v>0</v>
      </c>
      <c r="AU59" s="122">
        <f>'SO 05.1-e - VZT'!P80</f>
        <v>0</v>
      </c>
      <c r="AV59" s="121">
        <f>'SO 05.1-e - VZT'!J33</f>
        <v>0</v>
      </c>
      <c r="AW59" s="121">
        <f>'SO 05.1-e - VZT'!J34</f>
        <v>0</v>
      </c>
      <c r="AX59" s="121">
        <f>'SO 05.1-e - VZT'!J35</f>
        <v>0</v>
      </c>
      <c r="AY59" s="121">
        <f>'SO 05.1-e - VZT'!J36</f>
        <v>0</v>
      </c>
      <c r="AZ59" s="121">
        <f>'SO 05.1-e - VZT'!F33</f>
        <v>0</v>
      </c>
      <c r="BA59" s="121">
        <f>'SO 05.1-e - VZT'!F34</f>
        <v>0</v>
      </c>
      <c r="BB59" s="121">
        <f>'SO 05.1-e - VZT'!F35</f>
        <v>0</v>
      </c>
      <c r="BC59" s="121">
        <f>'SO 05.1-e - VZT'!F36</f>
        <v>0</v>
      </c>
      <c r="BD59" s="123">
        <f>'SO 05.1-e - VZT'!F37</f>
        <v>0</v>
      </c>
      <c r="BE59" s="7"/>
      <c r="BT59" s="124" t="s">
        <v>80</v>
      </c>
      <c r="BV59" s="124" t="s">
        <v>74</v>
      </c>
      <c r="BW59" s="124" t="s">
        <v>94</v>
      </c>
      <c r="BX59" s="124" t="s">
        <v>5</v>
      </c>
      <c r="CL59" s="124" t="s">
        <v>19</v>
      </c>
      <c r="CM59" s="124" t="s">
        <v>82</v>
      </c>
    </row>
    <row r="60" s="7" customFormat="1" ht="3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05.1-VRN - VRN'!J30</f>
        <v>0</v>
      </c>
      <c r="AH60" s="116"/>
      <c r="AI60" s="116"/>
      <c r="AJ60" s="116"/>
      <c r="AK60" s="116"/>
      <c r="AL60" s="116"/>
      <c r="AM60" s="116"/>
      <c r="AN60" s="117">
        <f>SUM(AG60,AT60)</f>
        <v>0</v>
      </c>
      <c r="AO60" s="116"/>
      <c r="AP60" s="116"/>
      <c r="AQ60" s="118" t="s">
        <v>79</v>
      </c>
      <c r="AR60" s="119"/>
      <c r="AS60" s="125">
        <v>0</v>
      </c>
      <c r="AT60" s="126">
        <f>ROUND(SUM(AV60:AW60),2)</f>
        <v>0</v>
      </c>
      <c r="AU60" s="127">
        <f>'SO 05.1-VRN - VRN'!P82</f>
        <v>0</v>
      </c>
      <c r="AV60" s="126">
        <f>'SO 05.1-VRN - VRN'!J33</f>
        <v>0</v>
      </c>
      <c r="AW60" s="126">
        <f>'SO 05.1-VRN - VRN'!J34</f>
        <v>0</v>
      </c>
      <c r="AX60" s="126">
        <f>'SO 05.1-VRN - VRN'!J35</f>
        <v>0</v>
      </c>
      <c r="AY60" s="126">
        <f>'SO 05.1-VRN - VRN'!J36</f>
        <v>0</v>
      </c>
      <c r="AZ60" s="126">
        <f>'SO 05.1-VRN - VRN'!F33</f>
        <v>0</v>
      </c>
      <c r="BA60" s="126">
        <f>'SO 05.1-VRN - VRN'!F34</f>
        <v>0</v>
      </c>
      <c r="BB60" s="126">
        <f>'SO 05.1-VRN - VRN'!F35</f>
        <v>0</v>
      </c>
      <c r="BC60" s="126">
        <f>'SO 05.1-VRN - VRN'!F36</f>
        <v>0</v>
      </c>
      <c r="BD60" s="128">
        <f>'SO 05.1-VRN - VRN'!F37</f>
        <v>0</v>
      </c>
      <c r="BE60" s="7"/>
      <c r="BT60" s="124" t="s">
        <v>80</v>
      </c>
      <c r="BV60" s="124" t="s">
        <v>74</v>
      </c>
      <c r="BW60" s="124" t="s">
        <v>97</v>
      </c>
      <c r="BX60" s="124" t="s">
        <v>5</v>
      </c>
      <c r="CL60" s="124" t="s">
        <v>19</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2RiXptS00pGQSzXv+dmHdqJPzdRrBtNlNURu9TlCg9Ow5+XkL9SlZj4WUafQ4qR6q0tyzPh/x/q5fliTvLWoPw==" hashValue="5qBN7YO4SFvcUVYCnM2DnQWQ0FD5dEldmWutyFEn8iaKj+vREeeWS+jxZY1r5KX/rY4Qj64wXw534km00ufxvA=="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5.1-a - stavební část...'!C2" display="/"/>
    <hyperlink ref="A56" location="'SO 05.1-b1 - elektroinsta...'!C2" display="/"/>
    <hyperlink ref="A57" location="'SO 05.1-b2 - elektro mate...'!C2" display="/"/>
    <hyperlink ref="A58" location="'SO 05.1-d - AV technika s...'!C2" display="/"/>
    <hyperlink ref="A59" location="'SO 05.1-e - VZT'!C2" display="/"/>
    <hyperlink ref="A60" location="'SO 05.1-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ROUND((SUM(BE93:BE366)),  2)</f>
        <v>0</v>
      </c>
      <c r="G33" s="39"/>
      <c r="H33" s="39"/>
      <c r="I33" s="149">
        <v>0.20999999999999999</v>
      </c>
      <c r="J33" s="148">
        <f>ROUND(((SUM(BE93:BE366))*I33),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ROUND((SUM(BF93:BF366)),  2)</f>
        <v>0</v>
      </c>
      <c r="G34" s="39"/>
      <c r="H34" s="39"/>
      <c r="I34" s="149">
        <v>0.14999999999999999</v>
      </c>
      <c r="J34" s="148">
        <f>ROUND(((SUM(BF93:BF366))*I34),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ROUND((SUM(BG93:BG366)),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ROUND((SUM(BH93:BH366)),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ROUND((SUM(BI93:BI366)),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05.1-a - stavební část - m5.1+m 5.3</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J93</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105</v>
      </c>
      <c r="E60" s="169"/>
      <c r="F60" s="169"/>
      <c r="G60" s="169"/>
      <c r="H60" s="169"/>
      <c r="I60" s="169"/>
      <c r="J60" s="170">
        <f>J94</f>
        <v>0</v>
      </c>
      <c r="K60" s="167"/>
      <c r="L60" s="171"/>
      <c r="S60" s="9"/>
      <c r="T60" s="9"/>
      <c r="U60" s="9"/>
      <c r="V60" s="9"/>
      <c r="W60" s="9"/>
      <c r="X60" s="9"/>
      <c r="Y60" s="9"/>
      <c r="Z60" s="9"/>
      <c r="AA60" s="9"/>
      <c r="AB60" s="9"/>
      <c r="AC60" s="9"/>
      <c r="AD60" s="9"/>
      <c r="AE60" s="9"/>
    </row>
    <row r="61" s="10" customFormat="1" ht="19.92" customHeight="1">
      <c r="A61" s="10"/>
      <c r="B61" s="172"/>
      <c r="C61" s="173"/>
      <c r="D61" s="174" t="s">
        <v>106</v>
      </c>
      <c r="E61" s="175"/>
      <c r="F61" s="175"/>
      <c r="G61" s="175"/>
      <c r="H61" s="175"/>
      <c r="I61" s="175"/>
      <c r="J61" s="176">
        <f>J95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107</v>
      </c>
      <c r="E62" s="175"/>
      <c r="F62" s="175"/>
      <c r="G62" s="175"/>
      <c r="H62" s="175"/>
      <c r="I62" s="175"/>
      <c r="J62" s="176">
        <f>J134</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108</v>
      </c>
      <c r="E63" s="175"/>
      <c r="F63" s="175"/>
      <c r="G63" s="175"/>
      <c r="H63" s="175"/>
      <c r="I63" s="175"/>
      <c r="J63" s="176">
        <f>J151</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109</v>
      </c>
      <c r="E64" s="169"/>
      <c r="F64" s="169"/>
      <c r="G64" s="169"/>
      <c r="H64" s="169"/>
      <c r="I64" s="169"/>
      <c r="J64" s="170">
        <f>J174</f>
        <v>0</v>
      </c>
      <c r="K64" s="167"/>
      <c r="L64" s="171"/>
      <c r="S64" s="9"/>
      <c r="T64" s="9"/>
      <c r="U64" s="9"/>
      <c r="V64" s="9"/>
      <c r="W64" s="9"/>
      <c r="X64" s="9"/>
      <c r="Y64" s="9"/>
      <c r="Z64" s="9"/>
      <c r="AA64" s="9"/>
      <c r="AB64" s="9"/>
      <c r="AC64" s="9"/>
      <c r="AD64" s="9"/>
      <c r="AE64" s="9"/>
    </row>
    <row r="65" s="10" customFormat="1" ht="19.92" customHeight="1">
      <c r="A65" s="10"/>
      <c r="B65" s="172"/>
      <c r="C65" s="173"/>
      <c r="D65" s="174" t="s">
        <v>110</v>
      </c>
      <c r="E65" s="175"/>
      <c r="F65" s="175"/>
      <c r="G65" s="175"/>
      <c r="H65" s="175"/>
      <c r="I65" s="175"/>
      <c r="J65" s="176">
        <f>J175</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111</v>
      </c>
      <c r="E66" s="175"/>
      <c r="F66" s="175"/>
      <c r="G66" s="175"/>
      <c r="H66" s="175"/>
      <c r="I66" s="175"/>
      <c r="J66" s="176">
        <f>J186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112</v>
      </c>
      <c r="E67" s="175"/>
      <c r="F67" s="175"/>
      <c r="G67" s="175"/>
      <c r="H67" s="175"/>
      <c r="I67" s="175"/>
      <c r="J67" s="176">
        <f>J204</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113</v>
      </c>
      <c r="E68" s="175"/>
      <c r="F68" s="175"/>
      <c r="G68" s="175"/>
      <c r="H68" s="175"/>
      <c r="I68" s="175"/>
      <c r="J68" s="176">
        <f>J236</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114</v>
      </c>
      <c r="E69" s="175"/>
      <c r="F69" s="175"/>
      <c r="G69" s="175"/>
      <c r="H69" s="175"/>
      <c r="I69" s="175"/>
      <c r="J69" s="176">
        <f>J245</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115</v>
      </c>
      <c r="E70" s="175"/>
      <c r="F70" s="175"/>
      <c r="G70" s="175"/>
      <c r="H70" s="175"/>
      <c r="I70" s="175"/>
      <c r="J70" s="176">
        <f>J292</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116</v>
      </c>
      <c r="E71" s="175"/>
      <c r="F71" s="175"/>
      <c r="G71" s="175"/>
      <c r="H71" s="175"/>
      <c r="I71" s="175"/>
      <c r="J71" s="176">
        <f>J332</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117</v>
      </c>
      <c r="E72" s="175"/>
      <c r="F72" s="175"/>
      <c r="G72" s="175"/>
      <c r="H72" s="175"/>
      <c r="I72" s="175"/>
      <c r="J72" s="176">
        <f>J361</f>
        <v>0</v>
      </c>
      <c r="K72" s="173"/>
      <c r="L72" s="177"/>
      <c r="S72" s="10"/>
      <c r="T72" s="10"/>
      <c r="U72" s="10"/>
      <c r="V72" s="10"/>
      <c r="W72" s="10"/>
      <c r="X72" s="10"/>
      <c r="Y72" s="10"/>
      <c r="Z72" s="10"/>
      <c r="AA72" s="10"/>
      <c r="AB72" s="10"/>
      <c r="AC72" s="10"/>
      <c r="AD72" s="10"/>
      <c r="AE72" s="10"/>
    </row>
    <row r="73" s="9" customFormat="1" ht="24.96" customHeight="1">
      <c r="A73" s="9"/>
      <c r="B73" s="166"/>
      <c r="C73" s="167"/>
      <c r="D73" s="168" t="s">
        <v>118</v>
      </c>
      <c r="E73" s="169"/>
      <c r="F73" s="169"/>
      <c r="G73" s="169"/>
      <c r="H73" s="169"/>
      <c r="I73" s="169"/>
      <c r="J73" s="170">
        <f>J364</f>
        <v>0</v>
      </c>
      <c r="K73" s="167"/>
      <c r="L73" s="171"/>
      <c r="S73" s="9"/>
      <c r="T73" s="9"/>
      <c r="U73" s="9"/>
      <c r="V73" s="9"/>
      <c r="W73" s="9"/>
      <c r="X73" s="9"/>
      <c r="Y73" s="9"/>
      <c r="Z73" s="9"/>
      <c r="AA73" s="9"/>
      <c r="AB73" s="9"/>
      <c r="AC73" s="9"/>
      <c r="AD73" s="9"/>
      <c r="AE73" s="9"/>
    </row>
    <row r="74" s="2" customFormat="1" ht="21.84"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60"/>
      <c r="C75" s="61"/>
      <c r="D75" s="61"/>
      <c r="E75" s="61"/>
      <c r="F75" s="61"/>
      <c r="G75" s="61"/>
      <c r="H75" s="61"/>
      <c r="I75" s="61"/>
      <c r="J75" s="61"/>
      <c r="K75" s="61"/>
      <c r="L75" s="135"/>
      <c r="S75" s="39"/>
      <c r="T75" s="39"/>
      <c r="U75" s="39"/>
      <c r="V75" s="39"/>
      <c r="W75" s="39"/>
      <c r="X75" s="39"/>
      <c r="Y75" s="39"/>
      <c r="Z75" s="39"/>
      <c r="AA75" s="39"/>
      <c r="AB75" s="39"/>
      <c r="AC75" s="39"/>
      <c r="AD75" s="39"/>
      <c r="AE75" s="39"/>
    </row>
    <row r="79" s="2" customFormat="1" ht="6.96" customHeight="1">
      <c r="A79" s="39"/>
      <c r="B79" s="62"/>
      <c r="C79" s="63"/>
      <c r="D79" s="63"/>
      <c r="E79" s="63"/>
      <c r="F79" s="63"/>
      <c r="G79" s="63"/>
      <c r="H79" s="63"/>
      <c r="I79" s="63"/>
      <c r="J79" s="63"/>
      <c r="K79" s="63"/>
      <c r="L79" s="135"/>
      <c r="S79" s="39"/>
      <c r="T79" s="39"/>
      <c r="U79" s="39"/>
      <c r="V79" s="39"/>
      <c r="W79" s="39"/>
      <c r="X79" s="39"/>
      <c r="Y79" s="39"/>
      <c r="Z79" s="39"/>
      <c r="AA79" s="39"/>
      <c r="AB79" s="39"/>
      <c r="AC79" s="39"/>
      <c r="AD79" s="39"/>
      <c r="AE79" s="39"/>
    </row>
    <row r="80" s="2" customFormat="1" ht="24.96" customHeight="1">
      <c r="A80" s="39"/>
      <c r="B80" s="40"/>
      <c r="C80" s="24" t="s">
        <v>119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16</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26.25" customHeight="1">
      <c r="A83" s="39"/>
      <c r="B83" s="40"/>
      <c r="C83" s="41"/>
      <c r="D83" s="41"/>
      <c r="E83" s="161" t="str">
        <f>E7</f>
        <v>INFRASTRUKTURA ZŠ CHOMUTOV - odb.učebny - cizí jazyk+IT -ZŠ Ak.Heyrovského, Chomutov - učebna 5.1</v>
      </c>
      <c r="F83" s="33"/>
      <c r="G83" s="33"/>
      <c r="H83" s="33"/>
      <c r="I83" s="41"/>
      <c r="J83" s="41"/>
      <c r="K83" s="41"/>
      <c r="L83" s="135"/>
      <c r="S83" s="39"/>
      <c r="T83" s="39"/>
      <c r="U83" s="39"/>
      <c r="V83" s="39"/>
      <c r="W83" s="39"/>
      <c r="X83" s="39"/>
      <c r="Y83" s="39"/>
      <c r="Z83" s="39"/>
      <c r="AA83" s="39"/>
      <c r="AB83" s="39"/>
      <c r="AC83" s="39"/>
      <c r="AD83" s="39"/>
      <c r="AE83" s="39"/>
    </row>
    <row r="84" s="2" customFormat="1" ht="12" customHeight="1">
      <c r="A84" s="39"/>
      <c r="B84" s="40"/>
      <c r="C84" s="33" t="s">
        <v>99</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6.5" customHeight="1">
      <c r="A85" s="39"/>
      <c r="B85" s="40"/>
      <c r="C85" s="41"/>
      <c r="D85" s="41"/>
      <c r="E85" s="70" t="str">
        <f>E9</f>
        <v>SO 05.1-a - stavební část - m5.1+m 5.3</v>
      </c>
      <c r="F85" s="41"/>
      <c r="G85" s="41"/>
      <c r="H85" s="41"/>
      <c r="I85" s="41"/>
      <c r="J85" s="41"/>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F12</f>
        <v xml:space="preserve"> </v>
      </c>
      <c r="G87" s="41"/>
      <c r="H87" s="41"/>
      <c r="I87" s="33" t="s">
        <v>23</v>
      </c>
      <c r="J87" s="73" t="str">
        <f>IF(J12="","",J12)</f>
        <v>12. 1. 2022</v>
      </c>
      <c r="K87" s="41"/>
      <c r="L87" s="13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E15</f>
        <v xml:space="preserve"> </v>
      </c>
      <c r="G89" s="41"/>
      <c r="H89" s="41"/>
      <c r="I89" s="33" t="s">
        <v>30</v>
      </c>
      <c r="J89" s="37" t="str">
        <f>E21</f>
        <v xml:space="preserve"> </v>
      </c>
      <c r="K89" s="41"/>
      <c r="L89" s="135"/>
      <c r="S89" s="39"/>
      <c r="T89" s="39"/>
      <c r="U89" s="39"/>
      <c r="V89" s="39"/>
      <c r="W89" s="39"/>
      <c r="X89" s="39"/>
      <c r="Y89" s="39"/>
      <c r="Z89" s="39"/>
      <c r="AA89" s="39"/>
      <c r="AB89" s="39"/>
      <c r="AC89" s="39"/>
      <c r="AD89" s="39"/>
      <c r="AE89" s="39"/>
    </row>
    <row r="90" s="2" customFormat="1" ht="25.65" customHeight="1">
      <c r="A90" s="39"/>
      <c r="B90" s="40"/>
      <c r="C90" s="33" t="s">
        <v>28</v>
      </c>
      <c r="D90" s="41"/>
      <c r="E90" s="41"/>
      <c r="F90" s="28" t="str">
        <f>IF(E18="","",E18)</f>
        <v>Vyplň údaj</v>
      </c>
      <c r="G90" s="41"/>
      <c r="H90" s="41"/>
      <c r="I90" s="33" t="s">
        <v>32</v>
      </c>
      <c r="J90" s="37" t="str">
        <f>E24</f>
        <v>Ing. Kateřina Tumpachová</v>
      </c>
      <c r="K90" s="41"/>
      <c r="L90" s="13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35"/>
      <c r="S91" s="39"/>
      <c r="T91" s="39"/>
      <c r="U91" s="39"/>
      <c r="V91" s="39"/>
      <c r="W91" s="39"/>
      <c r="X91" s="39"/>
      <c r="Y91" s="39"/>
      <c r="Z91" s="39"/>
      <c r="AA91" s="39"/>
      <c r="AB91" s="39"/>
      <c r="AC91" s="39"/>
      <c r="AD91" s="39"/>
      <c r="AE91" s="39"/>
    </row>
    <row r="92" s="11" customFormat="1" ht="29.28" customHeight="1">
      <c r="A92" s="178"/>
      <c r="B92" s="179"/>
      <c r="C92" s="180" t="s">
        <v>120</v>
      </c>
      <c r="D92" s="181" t="s">
        <v>57</v>
      </c>
      <c r="E92" s="181" t="s">
        <v>53</v>
      </c>
      <c r="F92" s="181" t="s">
        <v>54</v>
      </c>
      <c r="G92" s="181" t="s">
        <v>121</v>
      </c>
      <c r="H92" s="181" t="s">
        <v>122</v>
      </c>
      <c r="I92" s="181" t="s">
        <v>123</v>
      </c>
      <c r="J92" s="181" t="s">
        <v>103</v>
      </c>
      <c r="K92" s="182" t="s">
        <v>124</v>
      </c>
      <c r="L92" s="183"/>
      <c r="M92" s="93" t="s">
        <v>19</v>
      </c>
      <c r="N92" s="94" t="s">
        <v>42</v>
      </c>
      <c r="O92" s="94" t="s">
        <v>125</v>
      </c>
      <c r="P92" s="94" t="s">
        <v>126</v>
      </c>
      <c r="Q92" s="94" t="s">
        <v>127</v>
      </c>
      <c r="R92" s="94" t="s">
        <v>128</v>
      </c>
      <c r="S92" s="94" t="s">
        <v>129</v>
      </c>
      <c r="T92" s="95" t="s">
        <v>130</v>
      </c>
      <c r="U92" s="178"/>
      <c r="V92" s="178"/>
      <c r="W92" s="178"/>
      <c r="X92" s="178"/>
      <c r="Y92" s="178"/>
      <c r="Z92" s="178"/>
      <c r="AA92" s="178"/>
      <c r="AB92" s="178"/>
      <c r="AC92" s="178"/>
      <c r="AD92" s="178"/>
      <c r="AE92" s="178"/>
    </row>
    <row r="93" s="2" customFormat="1" ht="22.8" customHeight="1">
      <c r="A93" s="39"/>
      <c r="B93" s="40"/>
      <c r="C93" s="100" t="s">
        <v>131</v>
      </c>
      <c r="D93" s="41"/>
      <c r="E93" s="41"/>
      <c r="F93" s="41"/>
      <c r="G93" s="41"/>
      <c r="H93" s="41"/>
      <c r="I93" s="41"/>
      <c r="J93" s="184">
        <f>BK93</f>
        <v>0</v>
      </c>
      <c r="K93" s="41"/>
      <c r="L93" s="45"/>
      <c r="M93" s="96"/>
      <c r="N93" s="185"/>
      <c r="O93" s="97"/>
      <c r="P93" s="186">
        <f>P94+P174+P364</f>
        <v>0</v>
      </c>
      <c r="Q93" s="97"/>
      <c r="R93" s="186">
        <f>R94+R174+R364</f>
        <v>0</v>
      </c>
      <c r="S93" s="97"/>
      <c r="T93" s="187">
        <f>T94+T174+T364</f>
        <v>0</v>
      </c>
      <c r="U93" s="39"/>
      <c r="V93" s="39"/>
      <c r="W93" s="39"/>
      <c r="X93" s="39"/>
      <c r="Y93" s="39"/>
      <c r="Z93" s="39"/>
      <c r="AA93" s="39"/>
      <c r="AB93" s="39"/>
      <c r="AC93" s="39"/>
      <c r="AD93" s="39"/>
      <c r="AE93" s="39"/>
      <c r="AT93" s="18" t="s">
        <v>71</v>
      </c>
      <c r="AU93" s="18" t="s">
        <v>104</v>
      </c>
      <c r="BK93" s="188">
        <f>BK94+BK174+BK364</f>
        <v>0</v>
      </c>
    </row>
    <row r="94" s="12" customFormat="1" ht="25.92" customHeight="1">
      <c r="A94" s="12"/>
      <c r="B94" s="189"/>
      <c r="C94" s="190"/>
      <c r="D94" s="191" t="s">
        <v>71</v>
      </c>
      <c r="E94" s="192" t="s">
        <v>132</v>
      </c>
      <c r="F94" s="192" t="s">
        <v>133</v>
      </c>
      <c r="G94" s="190"/>
      <c r="H94" s="190"/>
      <c r="I94" s="193"/>
      <c r="J94" s="194">
        <f>BK94</f>
        <v>0</v>
      </c>
      <c r="K94" s="190"/>
      <c r="L94" s="195"/>
      <c r="M94" s="196"/>
      <c r="N94" s="197"/>
      <c r="O94" s="197"/>
      <c r="P94" s="198">
        <f>P95+P134+P151</f>
        <v>0</v>
      </c>
      <c r="Q94" s="197"/>
      <c r="R94" s="198">
        <f>R95+R134+R151</f>
        <v>0</v>
      </c>
      <c r="S94" s="197"/>
      <c r="T94" s="199">
        <f>T95+T134+T151</f>
        <v>0</v>
      </c>
      <c r="U94" s="12"/>
      <c r="V94" s="12"/>
      <c r="W94" s="12"/>
      <c r="X94" s="12"/>
      <c r="Y94" s="12"/>
      <c r="Z94" s="12"/>
      <c r="AA94" s="12"/>
      <c r="AB94" s="12"/>
      <c r="AC94" s="12"/>
      <c r="AD94" s="12"/>
      <c r="AE94" s="12"/>
      <c r="AR94" s="200" t="s">
        <v>80</v>
      </c>
      <c r="AT94" s="201" t="s">
        <v>71</v>
      </c>
      <c r="AU94" s="201" t="s">
        <v>72</v>
      </c>
      <c r="AY94" s="200" t="s">
        <v>134</v>
      </c>
      <c r="BK94" s="202">
        <f>BK95+BK134+BK151</f>
        <v>0</v>
      </c>
    </row>
    <row r="95" s="12" customFormat="1" ht="22.8" customHeight="1">
      <c r="A95" s="12"/>
      <c r="B95" s="189"/>
      <c r="C95" s="190"/>
      <c r="D95" s="191" t="s">
        <v>71</v>
      </c>
      <c r="E95" s="203" t="s">
        <v>135</v>
      </c>
      <c r="F95" s="203" t="s">
        <v>136</v>
      </c>
      <c r="G95" s="190"/>
      <c r="H95" s="190"/>
      <c r="I95" s="193"/>
      <c r="J95" s="204">
        <f>BK95</f>
        <v>0</v>
      </c>
      <c r="K95" s="190"/>
      <c r="L95" s="195"/>
      <c r="M95" s="196"/>
      <c r="N95" s="197"/>
      <c r="O95" s="197"/>
      <c r="P95" s="198">
        <f>SUM(P96:P133)</f>
        <v>0</v>
      </c>
      <c r="Q95" s="197"/>
      <c r="R95" s="198">
        <f>SUM(R96:R133)</f>
        <v>0</v>
      </c>
      <c r="S95" s="197"/>
      <c r="T95" s="199">
        <f>SUM(T96:T133)</f>
        <v>0</v>
      </c>
      <c r="U95" s="12"/>
      <c r="V95" s="12"/>
      <c r="W95" s="12"/>
      <c r="X95" s="12"/>
      <c r="Y95" s="12"/>
      <c r="Z95" s="12"/>
      <c r="AA95" s="12"/>
      <c r="AB95" s="12"/>
      <c r="AC95" s="12"/>
      <c r="AD95" s="12"/>
      <c r="AE95" s="12"/>
      <c r="AR95" s="200" t="s">
        <v>80</v>
      </c>
      <c r="AT95" s="201" t="s">
        <v>71</v>
      </c>
      <c r="AU95" s="201" t="s">
        <v>80</v>
      </c>
      <c r="AY95" s="200" t="s">
        <v>134</v>
      </c>
      <c r="BK95" s="202">
        <f>SUM(BK96:BK133)</f>
        <v>0</v>
      </c>
    </row>
    <row r="96" s="2" customFormat="1" ht="21.75" customHeight="1">
      <c r="A96" s="39"/>
      <c r="B96" s="40"/>
      <c r="C96" s="205" t="s">
        <v>80</v>
      </c>
      <c r="D96" s="205" t="s">
        <v>137</v>
      </c>
      <c r="E96" s="206" t="s">
        <v>138</v>
      </c>
      <c r="F96" s="207" t="s">
        <v>139</v>
      </c>
      <c r="G96" s="208" t="s">
        <v>140</v>
      </c>
      <c r="H96" s="209">
        <v>41.880000000000003</v>
      </c>
      <c r="I96" s="210"/>
      <c r="J96" s="211">
        <f>ROUND(I96*H96,2)</f>
        <v>0</v>
      </c>
      <c r="K96" s="207" t="s">
        <v>141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142</v>
      </c>
      <c r="AT96" s="216" t="s">
        <v>137</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82</v>
      </c>
    </row>
    <row r="97" s="2" customFormat="1">
      <c r="A97" s="39"/>
      <c r="B97" s="40"/>
      <c r="C97" s="41"/>
      <c r="D97" s="218" t="s">
        <v>143</v>
      </c>
      <c r="E97" s="41"/>
      <c r="F97" s="219" t="s">
        <v>139</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2" customFormat="1" ht="24.15" customHeight="1">
      <c r="A98" s="39"/>
      <c r="B98" s="40"/>
      <c r="C98" s="205" t="s">
        <v>82</v>
      </c>
      <c r="D98" s="205" t="s">
        <v>137</v>
      </c>
      <c r="E98" s="206" t="s">
        <v>144</v>
      </c>
      <c r="F98" s="207" t="s">
        <v>145</v>
      </c>
      <c r="G98" s="208" t="s">
        <v>140</v>
      </c>
      <c r="H98" s="209">
        <v>83.760000000000005</v>
      </c>
      <c r="I98" s="210"/>
      <c r="J98" s="211">
        <f>ROUND(I98*H98,2)</f>
        <v>0</v>
      </c>
      <c r="K98" s="207" t="s">
        <v>141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142</v>
      </c>
      <c r="AT98" s="216" t="s">
        <v>137</v>
      </c>
      <c r="AU98" s="216" t="s">
        <v>82</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142</v>
      </c>
    </row>
    <row r="99" s="2" customFormat="1">
      <c r="A99" s="39"/>
      <c r="B99" s="40"/>
      <c r="C99" s="41"/>
      <c r="D99" s="218" t="s">
        <v>143</v>
      </c>
      <c r="E99" s="41"/>
      <c r="F99" s="219" t="s">
        <v>145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82</v>
      </c>
    </row>
    <row r="100" s="2" customFormat="1">
      <c r="A100" s="39"/>
      <c r="B100" s="40"/>
      <c r="C100" s="41"/>
      <c r="D100" s="218" t="s">
        <v>146</v>
      </c>
      <c r="E100" s="41"/>
      <c r="F100" s="223" t="s">
        <v>147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146</v>
      </c>
      <c r="AU100" s="18" t="s">
        <v>82</v>
      </c>
    </row>
    <row r="101" s="13" customFormat="1">
      <c r="A101" s="13"/>
      <c r="B101" s="224"/>
      <c r="C101" s="225"/>
      <c r="D101" s="218" t="s">
        <v>148</v>
      </c>
      <c r="E101" s="226" t="s">
        <v>19</v>
      </c>
      <c r="F101" s="227" t="s">
        <v>149</v>
      </c>
      <c r="G101" s="225"/>
      <c r="H101" s="228">
        <v>83.760000000000005</v>
      </c>
      <c r="I101" s="229"/>
      <c r="J101" s="225"/>
      <c r="K101" s="225"/>
      <c r="L101" s="230"/>
      <c r="M101" s="231"/>
      <c r="N101" s="232"/>
      <c r="O101" s="232"/>
      <c r="P101" s="232"/>
      <c r="Q101" s="232"/>
      <c r="R101" s="232"/>
      <c r="S101" s="232"/>
      <c r="T101" s="233"/>
      <c r="U101" s="13"/>
      <c r="V101" s="13"/>
      <c r="W101" s="13"/>
      <c r="X101" s="13"/>
      <c r="Y101" s="13"/>
      <c r="Z101" s="13"/>
      <c r="AA101" s="13"/>
      <c r="AB101" s="13"/>
      <c r="AC101" s="13"/>
      <c r="AD101" s="13"/>
      <c r="AE101" s="13"/>
      <c r="AT101" s="234" t="s">
        <v>148</v>
      </c>
      <c r="AU101" s="234" t="s">
        <v>82</v>
      </c>
      <c r="AV101" s="13" t="s">
        <v>82</v>
      </c>
      <c r="AW101" s="13" t="s">
        <v>31</v>
      </c>
      <c r="AX101" s="13" t="s">
        <v>72</v>
      </c>
      <c r="AY101" s="234" t="s">
        <v>134</v>
      </c>
    </row>
    <row r="102" s="14" customFormat="1">
      <c r="A102" s="14"/>
      <c r="B102" s="235"/>
      <c r="C102" s="236"/>
      <c r="D102" s="218" t="s">
        <v>148</v>
      </c>
      <c r="E102" s="237" t="s">
        <v>19</v>
      </c>
      <c r="F102" s="238" t="s">
        <v>150</v>
      </c>
      <c r="G102" s="236"/>
      <c r="H102" s="239">
        <v>83.760000000000005</v>
      </c>
      <c r="I102" s="240"/>
      <c r="J102" s="236"/>
      <c r="K102" s="236"/>
      <c r="L102" s="241"/>
      <c r="M102" s="242"/>
      <c r="N102" s="243"/>
      <c r="O102" s="243"/>
      <c r="P102" s="243"/>
      <c r="Q102" s="243"/>
      <c r="R102" s="243"/>
      <c r="S102" s="243"/>
      <c r="T102" s="244"/>
      <c r="U102" s="14"/>
      <c r="V102" s="14"/>
      <c r="W102" s="14"/>
      <c r="X102" s="14"/>
      <c r="Y102" s="14"/>
      <c r="Z102" s="14"/>
      <c r="AA102" s="14"/>
      <c r="AB102" s="14"/>
      <c r="AC102" s="14"/>
      <c r="AD102" s="14"/>
      <c r="AE102" s="14"/>
      <c r="AT102" s="245" t="s">
        <v>148</v>
      </c>
      <c r="AU102" s="245" t="s">
        <v>82</v>
      </c>
      <c r="AV102" s="14" t="s">
        <v>142</v>
      </c>
      <c r="AW102" s="14" t="s">
        <v>31</v>
      </c>
      <c r="AX102" s="14" t="s">
        <v>80</v>
      </c>
      <c r="AY102" s="245" t="s">
        <v>134</v>
      </c>
    </row>
    <row r="103" s="2" customFormat="1" ht="24.15" customHeight="1">
      <c r="A103" s="39"/>
      <c r="B103" s="40"/>
      <c r="C103" s="205" t="s">
        <v>151</v>
      </c>
      <c r="D103" s="205" t="s">
        <v>137</v>
      </c>
      <c r="E103" s="206" t="s">
        <v>152</v>
      </c>
      <c r="F103" s="207" t="s">
        <v>153</v>
      </c>
      <c r="G103" s="208" t="s">
        <v>140</v>
      </c>
      <c r="H103" s="209">
        <v>41.880000000000003</v>
      </c>
      <c r="I103" s="210"/>
      <c r="J103" s="211">
        <f>ROUND(I103*H103,2)</f>
        <v>0</v>
      </c>
      <c r="K103" s="207" t="s">
        <v>141</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142</v>
      </c>
      <c r="AT103" s="216" t="s">
        <v>137</v>
      </c>
      <c r="AU103" s="216" t="s">
        <v>82</v>
      </c>
      <c r="AY103" s="18" t="s">
        <v>134</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142</v>
      </c>
      <c r="BM103" s="216" t="s">
        <v>135</v>
      </c>
    </row>
    <row r="104" s="2" customFormat="1">
      <c r="A104" s="39"/>
      <c r="B104" s="40"/>
      <c r="C104" s="41"/>
      <c r="D104" s="218" t="s">
        <v>143</v>
      </c>
      <c r="E104" s="41"/>
      <c r="F104" s="219" t="s">
        <v>153</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143</v>
      </c>
      <c r="AU104" s="18" t="s">
        <v>82</v>
      </c>
    </row>
    <row r="105" s="2" customFormat="1">
      <c r="A105" s="39"/>
      <c r="B105" s="40"/>
      <c r="C105" s="41"/>
      <c r="D105" s="218" t="s">
        <v>146</v>
      </c>
      <c r="E105" s="41"/>
      <c r="F105" s="223" t="s">
        <v>154</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146</v>
      </c>
      <c r="AU105" s="18" t="s">
        <v>82</v>
      </c>
    </row>
    <row r="106" s="2" customFormat="1" ht="16.5" customHeight="1">
      <c r="A106" s="39"/>
      <c r="B106" s="40"/>
      <c r="C106" s="205" t="s">
        <v>142</v>
      </c>
      <c r="D106" s="205" t="s">
        <v>137</v>
      </c>
      <c r="E106" s="206" t="s">
        <v>155</v>
      </c>
      <c r="F106" s="207" t="s">
        <v>156</v>
      </c>
      <c r="G106" s="208" t="s">
        <v>140</v>
      </c>
      <c r="H106" s="209">
        <v>41.880000000000003</v>
      </c>
      <c r="I106" s="210"/>
      <c r="J106" s="211">
        <f>ROUND(I106*H106,2)</f>
        <v>0</v>
      </c>
      <c r="K106" s="207" t="s">
        <v>141</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142</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157</v>
      </c>
    </row>
    <row r="107" s="2" customFormat="1">
      <c r="A107" s="39"/>
      <c r="B107" s="40"/>
      <c r="C107" s="41"/>
      <c r="D107" s="218" t="s">
        <v>143</v>
      </c>
      <c r="E107" s="41"/>
      <c r="F107" s="219" t="s">
        <v>156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ht="24.15" customHeight="1">
      <c r="A108" s="39"/>
      <c r="B108" s="40"/>
      <c r="C108" s="205" t="s">
        <v>158</v>
      </c>
      <c r="D108" s="205" t="s">
        <v>137</v>
      </c>
      <c r="E108" s="206" t="s">
        <v>159</v>
      </c>
      <c r="F108" s="207" t="s">
        <v>160</v>
      </c>
      <c r="G108" s="208" t="s">
        <v>140</v>
      </c>
      <c r="H108" s="209">
        <v>41.880000000000003</v>
      </c>
      <c r="I108" s="210"/>
      <c r="J108" s="211">
        <f>ROUND(I108*H108,2)</f>
        <v>0</v>
      </c>
      <c r="K108" s="207" t="s">
        <v>141</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142</v>
      </c>
      <c r="AT108" s="216" t="s">
        <v>137</v>
      </c>
      <c r="AU108" s="216" t="s">
        <v>82</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142</v>
      </c>
      <c r="BM108" s="216" t="s">
        <v>161</v>
      </c>
    </row>
    <row r="109" s="2" customFormat="1">
      <c r="A109" s="39"/>
      <c r="B109" s="40"/>
      <c r="C109" s="41"/>
      <c r="D109" s="218" t="s">
        <v>143</v>
      </c>
      <c r="E109" s="41"/>
      <c r="F109" s="219" t="s">
        <v>160</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82</v>
      </c>
    </row>
    <row r="110" s="2" customFormat="1">
      <c r="A110" s="39"/>
      <c r="B110" s="40"/>
      <c r="C110" s="41"/>
      <c r="D110" s="218" t="s">
        <v>146</v>
      </c>
      <c r="E110" s="41"/>
      <c r="F110" s="223" t="s">
        <v>162</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146</v>
      </c>
      <c r="AU110" s="18" t="s">
        <v>82</v>
      </c>
    </row>
    <row r="111" s="2" customFormat="1" ht="21.75" customHeight="1">
      <c r="A111" s="39"/>
      <c r="B111" s="40"/>
      <c r="C111" s="205" t="s">
        <v>135</v>
      </c>
      <c r="D111" s="205" t="s">
        <v>137</v>
      </c>
      <c r="E111" s="206" t="s">
        <v>163</v>
      </c>
      <c r="F111" s="207" t="s">
        <v>164</v>
      </c>
      <c r="G111" s="208" t="s">
        <v>140</v>
      </c>
      <c r="H111" s="209">
        <v>75.372</v>
      </c>
      <c r="I111" s="210"/>
      <c r="J111" s="211">
        <f>ROUND(I111*H111,2)</f>
        <v>0</v>
      </c>
      <c r="K111" s="207" t="s">
        <v>141</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142</v>
      </c>
      <c r="AT111" s="216" t="s">
        <v>137</v>
      </c>
      <c r="AU111" s="216" t="s">
        <v>82</v>
      </c>
      <c r="AY111" s="18" t="s">
        <v>134</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142</v>
      </c>
      <c r="BM111" s="216" t="s">
        <v>165</v>
      </c>
    </row>
    <row r="112" s="2" customFormat="1">
      <c r="A112" s="39"/>
      <c r="B112" s="40"/>
      <c r="C112" s="41"/>
      <c r="D112" s="218" t="s">
        <v>143</v>
      </c>
      <c r="E112" s="41"/>
      <c r="F112" s="219" t="s">
        <v>164</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143</v>
      </c>
      <c r="AU112" s="18" t="s">
        <v>82</v>
      </c>
    </row>
    <row r="113" s="2" customFormat="1" ht="24.15" customHeight="1">
      <c r="A113" s="39"/>
      <c r="B113" s="40"/>
      <c r="C113" s="205" t="s">
        <v>166</v>
      </c>
      <c r="D113" s="205" t="s">
        <v>137</v>
      </c>
      <c r="E113" s="206" t="s">
        <v>167</v>
      </c>
      <c r="F113" s="207" t="s">
        <v>168</v>
      </c>
      <c r="G113" s="208" t="s">
        <v>140</v>
      </c>
      <c r="H113" s="209">
        <v>150.744</v>
      </c>
      <c r="I113" s="210"/>
      <c r="J113" s="211">
        <f>ROUND(I113*H113,2)</f>
        <v>0</v>
      </c>
      <c r="K113" s="207" t="s">
        <v>141</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142</v>
      </c>
      <c r="AT113" s="216" t="s">
        <v>137</v>
      </c>
      <c r="AU113" s="216" t="s">
        <v>82</v>
      </c>
      <c r="AY113" s="18" t="s">
        <v>134</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142</v>
      </c>
      <c r="BM113" s="216" t="s">
        <v>169</v>
      </c>
    </row>
    <row r="114" s="2" customFormat="1">
      <c r="A114" s="39"/>
      <c r="B114" s="40"/>
      <c r="C114" s="41"/>
      <c r="D114" s="218" t="s">
        <v>143</v>
      </c>
      <c r="E114" s="41"/>
      <c r="F114" s="219" t="s">
        <v>168</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143</v>
      </c>
      <c r="AU114" s="18" t="s">
        <v>82</v>
      </c>
    </row>
    <row r="115" s="2" customFormat="1">
      <c r="A115" s="39"/>
      <c r="B115" s="40"/>
      <c r="C115" s="41"/>
      <c r="D115" s="218" t="s">
        <v>146</v>
      </c>
      <c r="E115" s="41"/>
      <c r="F115" s="223" t="s">
        <v>147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146</v>
      </c>
      <c r="AU115" s="18" t="s">
        <v>82</v>
      </c>
    </row>
    <row r="116" s="13" customFormat="1">
      <c r="A116" s="13"/>
      <c r="B116" s="224"/>
      <c r="C116" s="225"/>
      <c r="D116" s="218" t="s">
        <v>148</v>
      </c>
      <c r="E116" s="226" t="s">
        <v>19</v>
      </c>
      <c r="F116" s="227" t="s">
        <v>170</v>
      </c>
      <c r="G116" s="225"/>
      <c r="H116" s="228">
        <v>150.744</v>
      </c>
      <c r="I116" s="229"/>
      <c r="J116" s="225"/>
      <c r="K116" s="225"/>
      <c r="L116" s="230"/>
      <c r="M116" s="231"/>
      <c r="N116" s="232"/>
      <c r="O116" s="232"/>
      <c r="P116" s="232"/>
      <c r="Q116" s="232"/>
      <c r="R116" s="232"/>
      <c r="S116" s="232"/>
      <c r="T116" s="233"/>
      <c r="U116" s="13"/>
      <c r="V116" s="13"/>
      <c r="W116" s="13"/>
      <c r="X116" s="13"/>
      <c r="Y116" s="13"/>
      <c r="Z116" s="13"/>
      <c r="AA116" s="13"/>
      <c r="AB116" s="13"/>
      <c r="AC116" s="13"/>
      <c r="AD116" s="13"/>
      <c r="AE116" s="13"/>
      <c r="AT116" s="234" t="s">
        <v>148</v>
      </c>
      <c r="AU116" s="234" t="s">
        <v>82</v>
      </c>
      <c r="AV116" s="13" t="s">
        <v>82</v>
      </c>
      <c r="AW116" s="13" t="s">
        <v>31</v>
      </c>
      <c r="AX116" s="13" t="s">
        <v>72</v>
      </c>
      <c r="AY116" s="234" t="s">
        <v>134</v>
      </c>
    </row>
    <row r="117" s="14" customFormat="1">
      <c r="A117" s="14"/>
      <c r="B117" s="235"/>
      <c r="C117" s="236"/>
      <c r="D117" s="218" t="s">
        <v>148</v>
      </c>
      <c r="E117" s="237" t="s">
        <v>19</v>
      </c>
      <c r="F117" s="238" t="s">
        <v>150</v>
      </c>
      <c r="G117" s="236"/>
      <c r="H117" s="239">
        <v>150.744</v>
      </c>
      <c r="I117" s="240"/>
      <c r="J117" s="236"/>
      <c r="K117" s="236"/>
      <c r="L117" s="241"/>
      <c r="M117" s="242"/>
      <c r="N117" s="243"/>
      <c r="O117" s="243"/>
      <c r="P117" s="243"/>
      <c r="Q117" s="243"/>
      <c r="R117" s="243"/>
      <c r="S117" s="243"/>
      <c r="T117" s="244"/>
      <c r="U117" s="14"/>
      <c r="V117" s="14"/>
      <c r="W117" s="14"/>
      <c r="X117" s="14"/>
      <c r="Y117" s="14"/>
      <c r="Z117" s="14"/>
      <c r="AA117" s="14"/>
      <c r="AB117" s="14"/>
      <c r="AC117" s="14"/>
      <c r="AD117" s="14"/>
      <c r="AE117" s="14"/>
      <c r="AT117" s="245" t="s">
        <v>148</v>
      </c>
      <c r="AU117" s="245" t="s">
        <v>82</v>
      </c>
      <c r="AV117" s="14" t="s">
        <v>142</v>
      </c>
      <c r="AW117" s="14" t="s">
        <v>31</v>
      </c>
      <c r="AX117" s="14" t="s">
        <v>80</v>
      </c>
      <c r="AY117" s="245" t="s">
        <v>134</v>
      </c>
    </row>
    <row r="118" s="2" customFormat="1" ht="24.15" customHeight="1">
      <c r="A118" s="39"/>
      <c r="B118" s="40"/>
      <c r="C118" s="205" t="s">
        <v>157</v>
      </c>
      <c r="D118" s="205" t="s">
        <v>137</v>
      </c>
      <c r="E118" s="206" t="s">
        <v>171</v>
      </c>
      <c r="F118" s="207" t="s">
        <v>172</v>
      </c>
      <c r="G118" s="208" t="s">
        <v>140</v>
      </c>
      <c r="H118" s="209">
        <v>75.372</v>
      </c>
      <c r="I118" s="210"/>
      <c r="J118" s="211">
        <f>ROUND(I118*H118,2)</f>
        <v>0</v>
      </c>
      <c r="K118" s="207" t="s">
        <v>141</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142</v>
      </c>
      <c r="AT118" s="216" t="s">
        <v>137</v>
      </c>
      <c r="AU118" s="216" t="s">
        <v>82</v>
      </c>
      <c r="AY118" s="18" t="s">
        <v>134</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142</v>
      </c>
      <c r="BM118" s="216" t="s">
        <v>173</v>
      </c>
    </row>
    <row r="119" s="2" customFormat="1">
      <c r="A119" s="39"/>
      <c r="B119" s="40"/>
      <c r="C119" s="41"/>
      <c r="D119" s="218" t="s">
        <v>143</v>
      </c>
      <c r="E119" s="41"/>
      <c r="F119" s="219" t="s">
        <v>172</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143</v>
      </c>
      <c r="AU119" s="18" t="s">
        <v>82</v>
      </c>
    </row>
    <row r="120" s="2" customFormat="1">
      <c r="A120" s="39"/>
      <c r="B120" s="40"/>
      <c r="C120" s="41"/>
      <c r="D120" s="218" t="s">
        <v>146</v>
      </c>
      <c r="E120" s="41"/>
      <c r="F120" s="223" t="s">
        <v>154</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146</v>
      </c>
      <c r="AU120" s="18" t="s">
        <v>82</v>
      </c>
    </row>
    <row r="121" s="13" customFormat="1">
      <c r="A121" s="13"/>
      <c r="B121" s="224"/>
      <c r="C121" s="225"/>
      <c r="D121" s="218" t="s">
        <v>148</v>
      </c>
      <c r="E121" s="226" t="s">
        <v>19</v>
      </c>
      <c r="F121" s="227" t="s">
        <v>174</v>
      </c>
      <c r="G121" s="225"/>
      <c r="H121" s="228">
        <v>56.497</v>
      </c>
      <c r="I121" s="229"/>
      <c r="J121" s="225"/>
      <c r="K121" s="225"/>
      <c r="L121" s="230"/>
      <c r="M121" s="231"/>
      <c r="N121" s="232"/>
      <c r="O121" s="232"/>
      <c r="P121" s="232"/>
      <c r="Q121" s="232"/>
      <c r="R121" s="232"/>
      <c r="S121" s="232"/>
      <c r="T121" s="233"/>
      <c r="U121" s="13"/>
      <c r="V121" s="13"/>
      <c r="W121" s="13"/>
      <c r="X121" s="13"/>
      <c r="Y121" s="13"/>
      <c r="Z121" s="13"/>
      <c r="AA121" s="13"/>
      <c r="AB121" s="13"/>
      <c r="AC121" s="13"/>
      <c r="AD121" s="13"/>
      <c r="AE121" s="13"/>
      <c r="AT121" s="234" t="s">
        <v>148</v>
      </c>
      <c r="AU121" s="234" t="s">
        <v>82</v>
      </c>
      <c r="AV121" s="13" t="s">
        <v>82</v>
      </c>
      <c r="AW121" s="13" t="s">
        <v>31</v>
      </c>
      <c r="AX121" s="13" t="s">
        <v>72</v>
      </c>
      <c r="AY121" s="234" t="s">
        <v>134</v>
      </c>
    </row>
    <row r="122" s="13" customFormat="1">
      <c r="A122" s="13"/>
      <c r="B122" s="224"/>
      <c r="C122" s="225"/>
      <c r="D122" s="218" t="s">
        <v>148</v>
      </c>
      <c r="E122" s="226" t="s">
        <v>19</v>
      </c>
      <c r="F122" s="227" t="s">
        <v>175</v>
      </c>
      <c r="G122" s="225"/>
      <c r="H122" s="228">
        <v>-7.8419999999999996</v>
      </c>
      <c r="I122" s="229"/>
      <c r="J122" s="225"/>
      <c r="K122" s="225"/>
      <c r="L122" s="230"/>
      <c r="M122" s="231"/>
      <c r="N122" s="232"/>
      <c r="O122" s="232"/>
      <c r="P122" s="232"/>
      <c r="Q122" s="232"/>
      <c r="R122" s="232"/>
      <c r="S122" s="232"/>
      <c r="T122" s="233"/>
      <c r="U122" s="13"/>
      <c r="V122" s="13"/>
      <c r="W122" s="13"/>
      <c r="X122" s="13"/>
      <c r="Y122" s="13"/>
      <c r="Z122" s="13"/>
      <c r="AA122" s="13"/>
      <c r="AB122" s="13"/>
      <c r="AC122" s="13"/>
      <c r="AD122" s="13"/>
      <c r="AE122" s="13"/>
      <c r="AT122" s="234" t="s">
        <v>148</v>
      </c>
      <c r="AU122" s="234" t="s">
        <v>82</v>
      </c>
      <c r="AV122" s="13" t="s">
        <v>82</v>
      </c>
      <c r="AW122" s="13" t="s">
        <v>31</v>
      </c>
      <c r="AX122" s="13" t="s">
        <v>72</v>
      </c>
      <c r="AY122" s="234" t="s">
        <v>134</v>
      </c>
    </row>
    <row r="123" s="13" customFormat="1">
      <c r="A123" s="13"/>
      <c r="B123" s="224"/>
      <c r="C123" s="225"/>
      <c r="D123" s="218" t="s">
        <v>148</v>
      </c>
      <c r="E123" s="226" t="s">
        <v>19</v>
      </c>
      <c r="F123" s="227" t="s">
        <v>176</v>
      </c>
      <c r="G123" s="225"/>
      <c r="H123" s="228">
        <v>-1.7729999999999999</v>
      </c>
      <c r="I123" s="229"/>
      <c r="J123" s="225"/>
      <c r="K123" s="225"/>
      <c r="L123" s="230"/>
      <c r="M123" s="231"/>
      <c r="N123" s="232"/>
      <c r="O123" s="232"/>
      <c r="P123" s="232"/>
      <c r="Q123" s="232"/>
      <c r="R123" s="232"/>
      <c r="S123" s="232"/>
      <c r="T123" s="233"/>
      <c r="U123" s="13"/>
      <c r="V123" s="13"/>
      <c r="W123" s="13"/>
      <c r="X123" s="13"/>
      <c r="Y123" s="13"/>
      <c r="Z123" s="13"/>
      <c r="AA123" s="13"/>
      <c r="AB123" s="13"/>
      <c r="AC123" s="13"/>
      <c r="AD123" s="13"/>
      <c r="AE123" s="13"/>
      <c r="AT123" s="234" t="s">
        <v>148</v>
      </c>
      <c r="AU123" s="234" t="s">
        <v>82</v>
      </c>
      <c r="AV123" s="13" t="s">
        <v>82</v>
      </c>
      <c r="AW123" s="13" t="s">
        <v>31</v>
      </c>
      <c r="AX123" s="13" t="s">
        <v>72</v>
      </c>
      <c r="AY123" s="234" t="s">
        <v>134</v>
      </c>
    </row>
    <row r="124" s="13" customFormat="1">
      <c r="A124" s="13"/>
      <c r="B124" s="224"/>
      <c r="C124" s="225"/>
      <c r="D124" s="218" t="s">
        <v>148</v>
      </c>
      <c r="E124" s="226" t="s">
        <v>19</v>
      </c>
      <c r="F124" s="227" t="s">
        <v>177</v>
      </c>
      <c r="G124" s="225"/>
      <c r="H124" s="228">
        <v>-0.46300000000000002</v>
      </c>
      <c r="I124" s="229"/>
      <c r="J124" s="225"/>
      <c r="K124" s="225"/>
      <c r="L124" s="230"/>
      <c r="M124" s="231"/>
      <c r="N124" s="232"/>
      <c r="O124" s="232"/>
      <c r="P124" s="232"/>
      <c r="Q124" s="232"/>
      <c r="R124" s="232"/>
      <c r="S124" s="232"/>
      <c r="T124" s="233"/>
      <c r="U124" s="13"/>
      <c r="V124" s="13"/>
      <c r="W124" s="13"/>
      <c r="X124" s="13"/>
      <c r="Y124" s="13"/>
      <c r="Z124" s="13"/>
      <c r="AA124" s="13"/>
      <c r="AB124" s="13"/>
      <c r="AC124" s="13"/>
      <c r="AD124" s="13"/>
      <c r="AE124" s="13"/>
      <c r="AT124" s="234" t="s">
        <v>148</v>
      </c>
      <c r="AU124" s="234" t="s">
        <v>82</v>
      </c>
      <c r="AV124" s="13" t="s">
        <v>82</v>
      </c>
      <c r="AW124" s="13" t="s">
        <v>31</v>
      </c>
      <c r="AX124" s="13" t="s">
        <v>72</v>
      </c>
      <c r="AY124" s="234" t="s">
        <v>134</v>
      </c>
    </row>
    <row r="125" s="13" customFormat="1">
      <c r="A125" s="13"/>
      <c r="B125" s="224"/>
      <c r="C125" s="225"/>
      <c r="D125" s="218" t="s">
        <v>148</v>
      </c>
      <c r="E125" s="226" t="s">
        <v>19</v>
      </c>
      <c r="F125" s="227" t="s">
        <v>178</v>
      </c>
      <c r="G125" s="225"/>
      <c r="H125" s="228">
        <v>34.075000000000003</v>
      </c>
      <c r="I125" s="229"/>
      <c r="J125" s="225"/>
      <c r="K125" s="225"/>
      <c r="L125" s="230"/>
      <c r="M125" s="231"/>
      <c r="N125" s="232"/>
      <c r="O125" s="232"/>
      <c r="P125" s="232"/>
      <c r="Q125" s="232"/>
      <c r="R125" s="232"/>
      <c r="S125" s="232"/>
      <c r="T125" s="233"/>
      <c r="U125" s="13"/>
      <c r="V125" s="13"/>
      <c r="W125" s="13"/>
      <c r="X125" s="13"/>
      <c r="Y125" s="13"/>
      <c r="Z125" s="13"/>
      <c r="AA125" s="13"/>
      <c r="AB125" s="13"/>
      <c r="AC125" s="13"/>
      <c r="AD125" s="13"/>
      <c r="AE125" s="13"/>
      <c r="AT125" s="234" t="s">
        <v>148</v>
      </c>
      <c r="AU125" s="234" t="s">
        <v>82</v>
      </c>
      <c r="AV125" s="13" t="s">
        <v>82</v>
      </c>
      <c r="AW125" s="13" t="s">
        <v>31</v>
      </c>
      <c r="AX125" s="13" t="s">
        <v>72</v>
      </c>
      <c r="AY125" s="234" t="s">
        <v>134</v>
      </c>
    </row>
    <row r="126" s="13" customFormat="1">
      <c r="A126" s="13"/>
      <c r="B126" s="224"/>
      <c r="C126" s="225"/>
      <c r="D126" s="218" t="s">
        <v>148</v>
      </c>
      <c r="E126" s="226" t="s">
        <v>19</v>
      </c>
      <c r="F126" s="227" t="s">
        <v>179</v>
      </c>
      <c r="G126" s="225"/>
      <c r="H126" s="228">
        <v>-1.5760000000000001</v>
      </c>
      <c r="I126" s="229"/>
      <c r="J126" s="225"/>
      <c r="K126" s="225"/>
      <c r="L126" s="230"/>
      <c r="M126" s="231"/>
      <c r="N126" s="232"/>
      <c r="O126" s="232"/>
      <c r="P126" s="232"/>
      <c r="Q126" s="232"/>
      <c r="R126" s="232"/>
      <c r="S126" s="232"/>
      <c r="T126" s="233"/>
      <c r="U126" s="13"/>
      <c r="V126" s="13"/>
      <c r="W126" s="13"/>
      <c r="X126" s="13"/>
      <c r="Y126" s="13"/>
      <c r="Z126" s="13"/>
      <c r="AA126" s="13"/>
      <c r="AB126" s="13"/>
      <c r="AC126" s="13"/>
      <c r="AD126" s="13"/>
      <c r="AE126" s="13"/>
      <c r="AT126" s="234" t="s">
        <v>148</v>
      </c>
      <c r="AU126" s="234" t="s">
        <v>82</v>
      </c>
      <c r="AV126" s="13" t="s">
        <v>82</v>
      </c>
      <c r="AW126" s="13" t="s">
        <v>31</v>
      </c>
      <c r="AX126" s="13" t="s">
        <v>72</v>
      </c>
      <c r="AY126" s="234" t="s">
        <v>134</v>
      </c>
    </row>
    <row r="127" s="13" customFormat="1">
      <c r="A127" s="13"/>
      <c r="B127" s="224"/>
      <c r="C127" s="225"/>
      <c r="D127" s="218" t="s">
        <v>148</v>
      </c>
      <c r="E127" s="226" t="s">
        <v>19</v>
      </c>
      <c r="F127" s="227" t="s">
        <v>180</v>
      </c>
      <c r="G127" s="225"/>
      <c r="H127" s="228">
        <v>-3.5459999999999998</v>
      </c>
      <c r="I127" s="229"/>
      <c r="J127" s="225"/>
      <c r="K127" s="225"/>
      <c r="L127" s="230"/>
      <c r="M127" s="231"/>
      <c r="N127" s="232"/>
      <c r="O127" s="232"/>
      <c r="P127" s="232"/>
      <c r="Q127" s="232"/>
      <c r="R127" s="232"/>
      <c r="S127" s="232"/>
      <c r="T127" s="233"/>
      <c r="U127" s="13"/>
      <c r="V127" s="13"/>
      <c r="W127" s="13"/>
      <c r="X127" s="13"/>
      <c r="Y127" s="13"/>
      <c r="Z127" s="13"/>
      <c r="AA127" s="13"/>
      <c r="AB127" s="13"/>
      <c r="AC127" s="13"/>
      <c r="AD127" s="13"/>
      <c r="AE127" s="13"/>
      <c r="AT127" s="234" t="s">
        <v>148</v>
      </c>
      <c r="AU127" s="234" t="s">
        <v>82</v>
      </c>
      <c r="AV127" s="13" t="s">
        <v>82</v>
      </c>
      <c r="AW127" s="13" t="s">
        <v>31</v>
      </c>
      <c r="AX127" s="13" t="s">
        <v>72</v>
      </c>
      <c r="AY127" s="234" t="s">
        <v>134</v>
      </c>
    </row>
    <row r="128" s="14" customFormat="1">
      <c r="A128" s="14"/>
      <c r="B128" s="235"/>
      <c r="C128" s="236"/>
      <c r="D128" s="218" t="s">
        <v>148</v>
      </c>
      <c r="E128" s="237" t="s">
        <v>19</v>
      </c>
      <c r="F128" s="238" t="s">
        <v>150</v>
      </c>
      <c r="G128" s="236"/>
      <c r="H128" s="239">
        <v>75.372</v>
      </c>
      <c r="I128" s="240"/>
      <c r="J128" s="236"/>
      <c r="K128" s="236"/>
      <c r="L128" s="241"/>
      <c r="M128" s="242"/>
      <c r="N128" s="243"/>
      <c r="O128" s="243"/>
      <c r="P128" s="243"/>
      <c r="Q128" s="243"/>
      <c r="R128" s="243"/>
      <c r="S128" s="243"/>
      <c r="T128" s="244"/>
      <c r="U128" s="14"/>
      <c r="V128" s="14"/>
      <c r="W128" s="14"/>
      <c r="X128" s="14"/>
      <c r="Y128" s="14"/>
      <c r="Z128" s="14"/>
      <c r="AA128" s="14"/>
      <c r="AB128" s="14"/>
      <c r="AC128" s="14"/>
      <c r="AD128" s="14"/>
      <c r="AE128" s="14"/>
      <c r="AT128" s="245" t="s">
        <v>148</v>
      </c>
      <c r="AU128" s="245" t="s">
        <v>82</v>
      </c>
      <c r="AV128" s="14" t="s">
        <v>142</v>
      </c>
      <c r="AW128" s="14" t="s">
        <v>31</v>
      </c>
      <c r="AX128" s="14" t="s">
        <v>80</v>
      </c>
      <c r="AY128" s="245" t="s">
        <v>134</v>
      </c>
    </row>
    <row r="129" s="2" customFormat="1" ht="16.5" customHeight="1">
      <c r="A129" s="39"/>
      <c r="B129" s="40"/>
      <c r="C129" s="205" t="s">
        <v>181</v>
      </c>
      <c r="D129" s="205" t="s">
        <v>137</v>
      </c>
      <c r="E129" s="206" t="s">
        <v>182</v>
      </c>
      <c r="F129" s="207" t="s">
        <v>183</v>
      </c>
      <c r="G129" s="208" t="s">
        <v>140</v>
      </c>
      <c r="H129" s="209">
        <v>75.372</v>
      </c>
      <c r="I129" s="210"/>
      <c r="J129" s="211">
        <f>ROUND(I129*H129,2)</f>
        <v>0</v>
      </c>
      <c r="K129" s="207" t="s">
        <v>141</v>
      </c>
      <c r="L129" s="45"/>
      <c r="M129" s="212" t="s">
        <v>19</v>
      </c>
      <c r="N129" s="213"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142</v>
      </c>
      <c r="AT129" s="216" t="s">
        <v>137</v>
      </c>
      <c r="AU129" s="216" t="s">
        <v>82</v>
      </c>
      <c r="AY129" s="18" t="s">
        <v>134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142</v>
      </c>
      <c r="BM129" s="216" t="s">
        <v>184</v>
      </c>
    </row>
    <row r="130" s="2" customFormat="1">
      <c r="A130" s="39"/>
      <c r="B130" s="40"/>
      <c r="C130" s="41"/>
      <c r="D130" s="218" t="s">
        <v>143</v>
      </c>
      <c r="E130" s="41"/>
      <c r="F130" s="219" t="s">
        <v>183</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143</v>
      </c>
      <c r="AU130" s="18" t="s">
        <v>82</v>
      </c>
    </row>
    <row r="131" s="2" customFormat="1" ht="24.15" customHeight="1">
      <c r="A131" s="39"/>
      <c r="B131" s="40"/>
      <c r="C131" s="205" t="s">
        <v>161</v>
      </c>
      <c r="D131" s="205" t="s">
        <v>137</v>
      </c>
      <c r="E131" s="206" t="s">
        <v>185</v>
      </c>
      <c r="F131" s="207" t="s">
        <v>186</v>
      </c>
      <c r="G131" s="208" t="s">
        <v>140</v>
      </c>
      <c r="H131" s="209">
        <v>75.372</v>
      </c>
      <c r="I131" s="210"/>
      <c r="J131" s="211">
        <f>ROUND(I131*H131,2)</f>
        <v>0</v>
      </c>
      <c r="K131" s="207" t="s">
        <v>141</v>
      </c>
      <c r="L131" s="45"/>
      <c r="M131" s="212" t="s">
        <v>19</v>
      </c>
      <c r="N131" s="213"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142</v>
      </c>
      <c r="AT131" s="216" t="s">
        <v>137</v>
      </c>
      <c r="AU131" s="216" t="s">
        <v>82</v>
      </c>
      <c r="AY131" s="18" t="s">
        <v>134</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142</v>
      </c>
      <c r="BM131" s="216" t="s">
        <v>187</v>
      </c>
    </row>
    <row r="132" s="2" customFormat="1">
      <c r="A132" s="39"/>
      <c r="B132" s="40"/>
      <c r="C132" s="41"/>
      <c r="D132" s="218" t="s">
        <v>143</v>
      </c>
      <c r="E132" s="41"/>
      <c r="F132" s="219" t="s">
        <v>186</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143</v>
      </c>
      <c r="AU132" s="18" t="s">
        <v>82</v>
      </c>
    </row>
    <row r="133" s="2" customFormat="1">
      <c r="A133" s="39"/>
      <c r="B133" s="40"/>
      <c r="C133" s="41"/>
      <c r="D133" s="218" t="s">
        <v>146</v>
      </c>
      <c r="E133" s="41"/>
      <c r="F133" s="223" t="s">
        <v>162</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146</v>
      </c>
      <c r="AU133" s="18" t="s">
        <v>82</v>
      </c>
    </row>
    <row r="134" s="12" customFormat="1" ht="22.8" customHeight="1">
      <c r="A134" s="12"/>
      <c r="B134" s="189"/>
      <c r="C134" s="190"/>
      <c r="D134" s="191" t="s">
        <v>71</v>
      </c>
      <c r="E134" s="203" t="s">
        <v>181</v>
      </c>
      <c r="F134" s="203" t="s">
        <v>188</v>
      </c>
      <c r="G134" s="190"/>
      <c r="H134" s="190"/>
      <c r="I134" s="193"/>
      <c r="J134" s="204">
        <f>BK134</f>
        <v>0</v>
      </c>
      <c r="K134" s="190"/>
      <c r="L134" s="195"/>
      <c r="M134" s="196"/>
      <c r="N134" s="197"/>
      <c r="O134" s="197"/>
      <c r="P134" s="198">
        <f>SUM(P135:P150)</f>
        <v>0</v>
      </c>
      <c r="Q134" s="197"/>
      <c r="R134" s="198">
        <f>SUM(R135:R150)</f>
        <v>0</v>
      </c>
      <c r="S134" s="197"/>
      <c r="T134" s="199">
        <f>SUM(T135:T150)</f>
        <v>0</v>
      </c>
      <c r="U134" s="12"/>
      <c r="V134" s="12"/>
      <c r="W134" s="12"/>
      <c r="X134" s="12"/>
      <c r="Y134" s="12"/>
      <c r="Z134" s="12"/>
      <c r="AA134" s="12"/>
      <c r="AB134" s="12"/>
      <c r="AC134" s="12"/>
      <c r="AD134" s="12"/>
      <c r="AE134" s="12"/>
      <c r="AR134" s="200" t="s">
        <v>80</v>
      </c>
      <c r="AT134" s="201" t="s">
        <v>71</v>
      </c>
      <c r="AU134" s="201" t="s">
        <v>80</v>
      </c>
      <c r="AY134" s="200" t="s">
        <v>134</v>
      </c>
      <c r="BK134" s="202">
        <f>SUM(BK135:BK150)</f>
        <v>0</v>
      </c>
    </row>
    <row r="135" s="2" customFormat="1" ht="24.15" customHeight="1">
      <c r="A135" s="39"/>
      <c r="B135" s="40"/>
      <c r="C135" s="205" t="s">
        <v>189</v>
      </c>
      <c r="D135" s="205" t="s">
        <v>137</v>
      </c>
      <c r="E135" s="206" t="s">
        <v>190</v>
      </c>
      <c r="F135" s="207" t="s">
        <v>191</v>
      </c>
      <c r="G135" s="208" t="s">
        <v>140</v>
      </c>
      <c r="H135" s="209">
        <v>41.880000000000003</v>
      </c>
      <c r="I135" s="210"/>
      <c r="J135" s="211">
        <f>ROUND(I135*H135,2)</f>
        <v>0</v>
      </c>
      <c r="K135" s="207" t="s">
        <v>141</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142</v>
      </c>
      <c r="AT135" s="216" t="s">
        <v>137</v>
      </c>
      <c r="AU135" s="216" t="s">
        <v>82</v>
      </c>
      <c r="AY135" s="18" t="s">
        <v>134</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142</v>
      </c>
      <c r="BM135" s="216" t="s">
        <v>192</v>
      </c>
    </row>
    <row r="136" s="2" customFormat="1">
      <c r="A136" s="39"/>
      <c r="B136" s="40"/>
      <c r="C136" s="41"/>
      <c r="D136" s="218" t="s">
        <v>143</v>
      </c>
      <c r="E136" s="41"/>
      <c r="F136" s="219" t="s">
        <v>191</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143</v>
      </c>
      <c r="AU136" s="18" t="s">
        <v>82</v>
      </c>
    </row>
    <row r="137" s="2" customFormat="1">
      <c r="A137" s="39"/>
      <c r="B137" s="40"/>
      <c r="C137" s="41"/>
      <c r="D137" s="218" t="s">
        <v>146</v>
      </c>
      <c r="E137" s="41"/>
      <c r="F137" s="223" t="s">
        <v>193</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146</v>
      </c>
      <c r="AU137" s="18" t="s">
        <v>82</v>
      </c>
    </row>
    <row r="138" s="2" customFormat="1" ht="24.15" customHeight="1">
      <c r="A138" s="39"/>
      <c r="B138" s="40"/>
      <c r="C138" s="205" t="s">
        <v>165</v>
      </c>
      <c r="D138" s="205" t="s">
        <v>137</v>
      </c>
      <c r="E138" s="206" t="s">
        <v>194</v>
      </c>
      <c r="F138" s="207" t="s">
        <v>195</v>
      </c>
      <c r="G138" s="208" t="s">
        <v>140</v>
      </c>
      <c r="H138" s="209">
        <v>41.880000000000003</v>
      </c>
      <c r="I138" s="210"/>
      <c r="J138" s="211">
        <f>ROUND(I138*H138,2)</f>
        <v>0</v>
      </c>
      <c r="K138" s="207" t="s">
        <v>141</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142</v>
      </c>
      <c r="AT138" s="216" t="s">
        <v>137</v>
      </c>
      <c r="AU138" s="216" t="s">
        <v>82</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142</v>
      </c>
      <c r="BM138" s="216" t="s">
        <v>196</v>
      </c>
    </row>
    <row r="139" s="2" customFormat="1">
      <c r="A139" s="39"/>
      <c r="B139" s="40"/>
      <c r="C139" s="41"/>
      <c r="D139" s="218" t="s">
        <v>143</v>
      </c>
      <c r="E139" s="41"/>
      <c r="F139" s="219" t="s">
        <v>195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82</v>
      </c>
    </row>
    <row r="140" s="2" customFormat="1">
      <c r="A140" s="39"/>
      <c r="B140" s="40"/>
      <c r="C140" s="41"/>
      <c r="D140" s="218" t="s">
        <v>146</v>
      </c>
      <c r="E140" s="41"/>
      <c r="F140" s="223" t="s">
        <v>197</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146</v>
      </c>
      <c r="AU140" s="18" t="s">
        <v>82</v>
      </c>
    </row>
    <row r="141" s="2" customFormat="1" ht="21.75" customHeight="1">
      <c r="A141" s="39"/>
      <c r="B141" s="40"/>
      <c r="C141" s="205" t="s">
        <v>198</v>
      </c>
      <c r="D141" s="205" t="s">
        <v>137</v>
      </c>
      <c r="E141" s="206" t="s">
        <v>199</v>
      </c>
      <c r="F141" s="207" t="s">
        <v>200</v>
      </c>
      <c r="G141" s="208" t="s">
        <v>140</v>
      </c>
      <c r="H141" s="209">
        <v>41.880000000000003</v>
      </c>
      <c r="I141" s="210"/>
      <c r="J141" s="211">
        <f>ROUND(I141*H141,2)</f>
        <v>0</v>
      </c>
      <c r="K141" s="207" t="s">
        <v>141</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142</v>
      </c>
      <c r="AT141" s="216" t="s">
        <v>137</v>
      </c>
      <c r="AU141" s="216" t="s">
        <v>82</v>
      </c>
      <c r="AY141" s="18" t="s">
        <v>134</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142</v>
      </c>
      <c r="BM141" s="216" t="s">
        <v>201</v>
      </c>
    </row>
    <row r="142" s="2" customFormat="1">
      <c r="A142" s="39"/>
      <c r="B142" s="40"/>
      <c r="C142" s="41"/>
      <c r="D142" s="218" t="s">
        <v>143</v>
      </c>
      <c r="E142" s="41"/>
      <c r="F142" s="219" t="s">
        <v>200</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143</v>
      </c>
      <c r="AU142" s="18" t="s">
        <v>82</v>
      </c>
    </row>
    <row r="143" s="2" customFormat="1">
      <c r="A143" s="39"/>
      <c r="B143" s="40"/>
      <c r="C143" s="41"/>
      <c r="D143" s="218" t="s">
        <v>146</v>
      </c>
      <c r="E143" s="41"/>
      <c r="F143" s="223" t="s">
        <v>202</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146</v>
      </c>
      <c r="AU143" s="18" t="s">
        <v>82</v>
      </c>
    </row>
    <row r="144" s="2" customFormat="1" ht="24.15" customHeight="1">
      <c r="A144" s="39"/>
      <c r="B144" s="40"/>
      <c r="C144" s="205" t="s">
        <v>169</v>
      </c>
      <c r="D144" s="205" t="s">
        <v>137</v>
      </c>
      <c r="E144" s="206" t="s">
        <v>203</v>
      </c>
      <c r="F144" s="207" t="s">
        <v>204</v>
      </c>
      <c r="G144" s="208" t="s">
        <v>140</v>
      </c>
      <c r="H144" s="209">
        <v>75.372</v>
      </c>
      <c r="I144" s="210"/>
      <c r="J144" s="211">
        <f>ROUND(I144*H144,2)</f>
        <v>0</v>
      </c>
      <c r="K144" s="207" t="s">
        <v>141</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142</v>
      </c>
      <c r="AT144" s="216" t="s">
        <v>137</v>
      </c>
      <c r="AU144" s="216" t="s">
        <v>82</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142</v>
      </c>
      <c r="BM144" s="216" t="s">
        <v>205</v>
      </c>
    </row>
    <row r="145" s="2" customFormat="1">
      <c r="A145" s="39"/>
      <c r="B145" s="40"/>
      <c r="C145" s="41"/>
      <c r="D145" s="218" t="s">
        <v>143</v>
      </c>
      <c r="E145" s="41"/>
      <c r="F145" s="219" t="s">
        <v>204</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82</v>
      </c>
    </row>
    <row r="146" s="2" customFormat="1">
      <c r="A146" s="39"/>
      <c r="B146" s="40"/>
      <c r="C146" s="41"/>
      <c r="D146" s="218" t="s">
        <v>146</v>
      </c>
      <c r="E146" s="41"/>
      <c r="F146" s="223" t="s">
        <v>202</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146</v>
      </c>
      <c r="AU146" s="18" t="s">
        <v>82</v>
      </c>
    </row>
    <row r="147" s="2" customFormat="1" ht="21.75" customHeight="1">
      <c r="A147" s="39"/>
      <c r="B147" s="40"/>
      <c r="C147" s="205" t="s">
        <v>8</v>
      </c>
      <c r="D147" s="205" t="s">
        <v>137</v>
      </c>
      <c r="E147" s="206" t="s">
        <v>206</v>
      </c>
      <c r="F147" s="207" t="s">
        <v>207</v>
      </c>
      <c r="G147" s="208" t="s">
        <v>140</v>
      </c>
      <c r="H147" s="209">
        <v>41.880000000000003</v>
      </c>
      <c r="I147" s="210"/>
      <c r="J147" s="211">
        <f>ROUND(I147*H147,2)</f>
        <v>0</v>
      </c>
      <c r="K147" s="207" t="s">
        <v>141</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142</v>
      </c>
      <c r="AT147" s="216" t="s">
        <v>137</v>
      </c>
      <c r="AU147" s="216" t="s">
        <v>82</v>
      </c>
      <c r="AY147" s="18" t="s">
        <v>134</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142</v>
      </c>
      <c r="BM147" s="216" t="s">
        <v>208</v>
      </c>
    </row>
    <row r="148" s="2" customFormat="1">
      <c r="A148" s="39"/>
      <c r="B148" s="40"/>
      <c r="C148" s="41"/>
      <c r="D148" s="218" t="s">
        <v>143</v>
      </c>
      <c r="E148" s="41"/>
      <c r="F148" s="219" t="s">
        <v>207</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143</v>
      </c>
      <c r="AU148" s="18" t="s">
        <v>82</v>
      </c>
    </row>
    <row r="149" s="13" customFormat="1">
      <c r="A149" s="13"/>
      <c r="B149" s="224"/>
      <c r="C149" s="225"/>
      <c r="D149" s="218" t="s">
        <v>148</v>
      </c>
      <c r="E149" s="226" t="s">
        <v>19</v>
      </c>
      <c r="F149" s="227" t="s">
        <v>209</v>
      </c>
      <c r="G149" s="225"/>
      <c r="H149" s="228">
        <v>41.880000000000003</v>
      </c>
      <c r="I149" s="229"/>
      <c r="J149" s="225"/>
      <c r="K149" s="225"/>
      <c r="L149" s="230"/>
      <c r="M149" s="231"/>
      <c r="N149" s="232"/>
      <c r="O149" s="232"/>
      <c r="P149" s="232"/>
      <c r="Q149" s="232"/>
      <c r="R149" s="232"/>
      <c r="S149" s="232"/>
      <c r="T149" s="233"/>
      <c r="U149" s="13"/>
      <c r="V149" s="13"/>
      <c r="W149" s="13"/>
      <c r="X149" s="13"/>
      <c r="Y149" s="13"/>
      <c r="Z149" s="13"/>
      <c r="AA149" s="13"/>
      <c r="AB149" s="13"/>
      <c r="AC149" s="13"/>
      <c r="AD149" s="13"/>
      <c r="AE149" s="13"/>
      <c r="AT149" s="234" t="s">
        <v>148</v>
      </c>
      <c r="AU149" s="234" t="s">
        <v>82</v>
      </c>
      <c r="AV149" s="13" t="s">
        <v>82</v>
      </c>
      <c r="AW149" s="13" t="s">
        <v>31</v>
      </c>
      <c r="AX149" s="13" t="s">
        <v>72</v>
      </c>
      <c r="AY149" s="234" t="s">
        <v>134</v>
      </c>
    </row>
    <row r="150" s="14" customFormat="1">
      <c r="A150" s="14"/>
      <c r="B150" s="235"/>
      <c r="C150" s="236"/>
      <c r="D150" s="218" t="s">
        <v>148</v>
      </c>
      <c r="E150" s="237" t="s">
        <v>19</v>
      </c>
      <c r="F150" s="238" t="s">
        <v>150</v>
      </c>
      <c r="G150" s="236"/>
      <c r="H150" s="239">
        <v>41.880000000000003</v>
      </c>
      <c r="I150" s="240"/>
      <c r="J150" s="236"/>
      <c r="K150" s="236"/>
      <c r="L150" s="241"/>
      <c r="M150" s="242"/>
      <c r="N150" s="243"/>
      <c r="O150" s="243"/>
      <c r="P150" s="243"/>
      <c r="Q150" s="243"/>
      <c r="R150" s="243"/>
      <c r="S150" s="243"/>
      <c r="T150" s="244"/>
      <c r="U150" s="14"/>
      <c r="V150" s="14"/>
      <c r="W150" s="14"/>
      <c r="X150" s="14"/>
      <c r="Y150" s="14"/>
      <c r="Z150" s="14"/>
      <c r="AA150" s="14"/>
      <c r="AB150" s="14"/>
      <c r="AC150" s="14"/>
      <c r="AD150" s="14"/>
      <c r="AE150" s="14"/>
      <c r="AT150" s="245" t="s">
        <v>148</v>
      </c>
      <c r="AU150" s="245" t="s">
        <v>82</v>
      </c>
      <c r="AV150" s="14" t="s">
        <v>142</v>
      </c>
      <c r="AW150" s="14" t="s">
        <v>31</v>
      </c>
      <c r="AX150" s="14" t="s">
        <v>80</v>
      </c>
      <c r="AY150" s="245" t="s">
        <v>134</v>
      </c>
    </row>
    <row r="151" s="12" customFormat="1" ht="22.8" customHeight="1">
      <c r="A151" s="12"/>
      <c r="B151" s="189"/>
      <c r="C151" s="190"/>
      <c r="D151" s="191" t="s">
        <v>71</v>
      </c>
      <c r="E151" s="203" t="s">
        <v>210</v>
      </c>
      <c r="F151" s="203" t="s">
        <v>211</v>
      </c>
      <c r="G151" s="190"/>
      <c r="H151" s="190"/>
      <c r="I151" s="193"/>
      <c r="J151" s="204">
        <f>BK151</f>
        <v>0</v>
      </c>
      <c r="K151" s="190"/>
      <c r="L151" s="195"/>
      <c r="M151" s="196"/>
      <c r="N151" s="197"/>
      <c r="O151" s="197"/>
      <c r="P151" s="198">
        <f>SUM(P152:P173)</f>
        <v>0</v>
      </c>
      <c r="Q151" s="197"/>
      <c r="R151" s="198">
        <f>SUM(R152:R173)</f>
        <v>0</v>
      </c>
      <c r="S151" s="197"/>
      <c r="T151" s="199">
        <f>SUM(T152:T173)</f>
        <v>0</v>
      </c>
      <c r="U151" s="12"/>
      <c r="V151" s="12"/>
      <c r="W151" s="12"/>
      <c r="X151" s="12"/>
      <c r="Y151" s="12"/>
      <c r="Z151" s="12"/>
      <c r="AA151" s="12"/>
      <c r="AB151" s="12"/>
      <c r="AC151" s="12"/>
      <c r="AD151" s="12"/>
      <c r="AE151" s="12"/>
      <c r="AR151" s="200" t="s">
        <v>80</v>
      </c>
      <c r="AT151" s="201" t="s">
        <v>71</v>
      </c>
      <c r="AU151" s="201" t="s">
        <v>80</v>
      </c>
      <c r="AY151" s="200" t="s">
        <v>134</v>
      </c>
      <c r="BK151" s="202">
        <f>SUM(BK152:BK173)</f>
        <v>0</v>
      </c>
    </row>
    <row r="152" s="2" customFormat="1" ht="24.15" customHeight="1">
      <c r="A152" s="39"/>
      <c r="B152" s="40"/>
      <c r="C152" s="205" t="s">
        <v>173</v>
      </c>
      <c r="D152" s="205" t="s">
        <v>137</v>
      </c>
      <c r="E152" s="206" t="s">
        <v>212</v>
      </c>
      <c r="F152" s="207" t="s">
        <v>213</v>
      </c>
      <c r="G152" s="208" t="s">
        <v>214</v>
      </c>
      <c r="H152" s="209">
        <v>1.6359999999999999</v>
      </c>
      <c r="I152" s="210"/>
      <c r="J152" s="211">
        <f>ROUND(I152*H152,2)</f>
        <v>0</v>
      </c>
      <c r="K152" s="207" t="s">
        <v>141</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142</v>
      </c>
      <c r="AT152" s="216" t="s">
        <v>137</v>
      </c>
      <c r="AU152" s="216" t="s">
        <v>82</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142</v>
      </c>
      <c r="BM152" s="216" t="s">
        <v>215</v>
      </c>
    </row>
    <row r="153" s="2" customFormat="1">
      <c r="A153" s="39"/>
      <c r="B153" s="40"/>
      <c r="C153" s="41"/>
      <c r="D153" s="218" t="s">
        <v>143</v>
      </c>
      <c r="E153" s="41"/>
      <c r="F153" s="219" t="s">
        <v>213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82</v>
      </c>
    </row>
    <row r="154" s="2" customFormat="1">
      <c r="A154" s="39"/>
      <c r="B154" s="40"/>
      <c r="C154" s="41"/>
      <c r="D154" s="218" t="s">
        <v>146</v>
      </c>
      <c r="E154" s="41"/>
      <c r="F154" s="223" t="s">
        <v>216</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146</v>
      </c>
      <c r="AU154" s="18" t="s">
        <v>82</v>
      </c>
    </row>
    <row r="155" s="2" customFormat="1" ht="33" customHeight="1">
      <c r="A155" s="39"/>
      <c r="B155" s="40"/>
      <c r="C155" s="205" t="s">
        <v>217</v>
      </c>
      <c r="D155" s="205" t="s">
        <v>137</v>
      </c>
      <c r="E155" s="206" t="s">
        <v>218</v>
      </c>
      <c r="F155" s="207" t="s">
        <v>219</v>
      </c>
      <c r="G155" s="208" t="s">
        <v>214</v>
      </c>
      <c r="H155" s="209">
        <v>3.2719999999999998</v>
      </c>
      <c r="I155" s="210"/>
      <c r="J155" s="211">
        <f>ROUND(I155*H155,2)</f>
        <v>0</v>
      </c>
      <c r="K155" s="207" t="s">
        <v>141</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142</v>
      </c>
      <c r="AT155" s="216" t="s">
        <v>137</v>
      </c>
      <c r="AU155" s="216" t="s">
        <v>82</v>
      </c>
      <c r="AY155" s="18" t="s">
        <v>134</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142</v>
      </c>
      <c r="BM155" s="216" t="s">
        <v>220</v>
      </c>
    </row>
    <row r="156" s="2" customFormat="1">
      <c r="A156" s="39"/>
      <c r="B156" s="40"/>
      <c r="C156" s="41"/>
      <c r="D156" s="218" t="s">
        <v>143</v>
      </c>
      <c r="E156" s="41"/>
      <c r="F156" s="219" t="s">
        <v>219</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143</v>
      </c>
      <c r="AU156" s="18" t="s">
        <v>82</v>
      </c>
    </row>
    <row r="157" s="2" customFormat="1">
      <c r="A157" s="39"/>
      <c r="B157" s="40"/>
      <c r="C157" s="41"/>
      <c r="D157" s="218" t="s">
        <v>146</v>
      </c>
      <c r="E157" s="41"/>
      <c r="F157" s="223" t="s">
        <v>216</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146</v>
      </c>
      <c r="AU157" s="18" t="s">
        <v>82</v>
      </c>
    </row>
    <row r="158" s="13" customFormat="1">
      <c r="A158" s="13"/>
      <c r="B158" s="224"/>
      <c r="C158" s="225"/>
      <c r="D158" s="218" t="s">
        <v>148</v>
      </c>
      <c r="E158" s="226" t="s">
        <v>19</v>
      </c>
      <c r="F158" s="227" t="s">
        <v>221</v>
      </c>
      <c r="G158" s="225"/>
      <c r="H158" s="228">
        <v>3.2719999999999998</v>
      </c>
      <c r="I158" s="229"/>
      <c r="J158" s="225"/>
      <c r="K158" s="225"/>
      <c r="L158" s="230"/>
      <c r="M158" s="231"/>
      <c r="N158" s="232"/>
      <c r="O158" s="232"/>
      <c r="P158" s="232"/>
      <c r="Q158" s="232"/>
      <c r="R158" s="232"/>
      <c r="S158" s="232"/>
      <c r="T158" s="233"/>
      <c r="U158" s="13"/>
      <c r="V158" s="13"/>
      <c r="W158" s="13"/>
      <c r="X158" s="13"/>
      <c r="Y158" s="13"/>
      <c r="Z158" s="13"/>
      <c r="AA158" s="13"/>
      <c r="AB158" s="13"/>
      <c r="AC158" s="13"/>
      <c r="AD158" s="13"/>
      <c r="AE158" s="13"/>
      <c r="AT158" s="234" t="s">
        <v>148</v>
      </c>
      <c r="AU158" s="234" t="s">
        <v>82</v>
      </c>
      <c r="AV158" s="13" t="s">
        <v>82</v>
      </c>
      <c r="AW158" s="13" t="s">
        <v>31</v>
      </c>
      <c r="AX158" s="13" t="s">
        <v>72</v>
      </c>
      <c r="AY158" s="234" t="s">
        <v>134</v>
      </c>
    </row>
    <row r="159" s="14" customFormat="1">
      <c r="A159" s="14"/>
      <c r="B159" s="235"/>
      <c r="C159" s="236"/>
      <c r="D159" s="218" t="s">
        <v>148</v>
      </c>
      <c r="E159" s="237" t="s">
        <v>19</v>
      </c>
      <c r="F159" s="238" t="s">
        <v>150</v>
      </c>
      <c r="G159" s="236"/>
      <c r="H159" s="239">
        <v>3.2719999999999998</v>
      </c>
      <c r="I159" s="240"/>
      <c r="J159" s="236"/>
      <c r="K159" s="236"/>
      <c r="L159" s="241"/>
      <c r="M159" s="242"/>
      <c r="N159" s="243"/>
      <c r="O159" s="243"/>
      <c r="P159" s="243"/>
      <c r="Q159" s="243"/>
      <c r="R159" s="243"/>
      <c r="S159" s="243"/>
      <c r="T159" s="244"/>
      <c r="U159" s="14"/>
      <c r="V159" s="14"/>
      <c r="W159" s="14"/>
      <c r="X159" s="14"/>
      <c r="Y159" s="14"/>
      <c r="Z159" s="14"/>
      <c r="AA159" s="14"/>
      <c r="AB159" s="14"/>
      <c r="AC159" s="14"/>
      <c r="AD159" s="14"/>
      <c r="AE159" s="14"/>
      <c r="AT159" s="245" t="s">
        <v>148</v>
      </c>
      <c r="AU159" s="245" t="s">
        <v>82</v>
      </c>
      <c r="AV159" s="14" t="s">
        <v>142</v>
      </c>
      <c r="AW159" s="14" t="s">
        <v>31</v>
      </c>
      <c r="AX159" s="14" t="s">
        <v>80</v>
      </c>
      <c r="AY159" s="245" t="s">
        <v>134</v>
      </c>
    </row>
    <row r="160" s="2" customFormat="1" ht="21.75" customHeight="1">
      <c r="A160" s="39"/>
      <c r="B160" s="40"/>
      <c r="C160" s="205" t="s">
        <v>184</v>
      </c>
      <c r="D160" s="205" t="s">
        <v>137</v>
      </c>
      <c r="E160" s="206" t="s">
        <v>222</v>
      </c>
      <c r="F160" s="207" t="s">
        <v>223</v>
      </c>
      <c r="G160" s="208" t="s">
        <v>214</v>
      </c>
      <c r="H160" s="209">
        <v>1.6359999999999999</v>
      </c>
      <c r="I160" s="210"/>
      <c r="J160" s="211">
        <f>ROUND(I160*H160,2)</f>
        <v>0</v>
      </c>
      <c r="K160" s="207" t="s">
        <v>141</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142</v>
      </c>
      <c r="AT160" s="216" t="s">
        <v>137</v>
      </c>
      <c r="AU160" s="216" t="s">
        <v>82</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142</v>
      </c>
      <c r="BM160" s="216" t="s">
        <v>224</v>
      </c>
    </row>
    <row r="161" s="2" customFormat="1">
      <c r="A161" s="39"/>
      <c r="B161" s="40"/>
      <c r="C161" s="41"/>
      <c r="D161" s="218" t="s">
        <v>143</v>
      </c>
      <c r="E161" s="41"/>
      <c r="F161" s="219" t="s">
        <v>223</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82</v>
      </c>
    </row>
    <row r="162" s="2" customFormat="1">
      <c r="A162" s="39"/>
      <c r="B162" s="40"/>
      <c r="C162" s="41"/>
      <c r="D162" s="218" t="s">
        <v>146</v>
      </c>
      <c r="E162" s="41"/>
      <c r="F162" s="223" t="s">
        <v>225</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146</v>
      </c>
      <c r="AU162" s="18" t="s">
        <v>82</v>
      </c>
    </row>
    <row r="163" s="2" customFormat="1" ht="24.15" customHeight="1">
      <c r="A163" s="39"/>
      <c r="B163" s="40"/>
      <c r="C163" s="205" t="s">
        <v>226</v>
      </c>
      <c r="D163" s="205" t="s">
        <v>137</v>
      </c>
      <c r="E163" s="206" t="s">
        <v>227</v>
      </c>
      <c r="F163" s="207" t="s">
        <v>228</v>
      </c>
      <c r="G163" s="208" t="s">
        <v>214</v>
      </c>
      <c r="H163" s="209">
        <v>16.359999999999999</v>
      </c>
      <c r="I163" s="210"/>
      <c r="J163" s="211">
        <f>ROUND(I163*H163,2)</f>
        <v>0</v>
      </c>
      <c r="K163" s="207" t="s">
        <v>141</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142</v>
      </c>
      <c r="AT163" s="216" t="s">
        <v>137</v>
      </c>
      <c r="AU163" s="216" t="s">
        <v>82</v>
      </c>
      <c r="AY163" s="18" t="s">
        <v>134</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142</v>
      </c>
      <c r="BM163" s="216" t="s">
        <v>229</v>
      </c>
    </row>
    <row r="164" s="2" customFormat="1">
      <c r="A164" s="39"/>
      <c r="B164" s="40"/>
      <c r="C164" s="41"/>
      <c r="D164" s="218" t="s">
        <v>143</v>
      </c>
      <c r="E164" s="41"/>
      <c r="F164" s="219" t="s">
        <v>228</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143</v>
      </c>
      <c r="AU164" s="18" t="s">
        <v>82</v>
      </c>
    </row>
    <row r="165" s="2" customFormat="1">
      <c r="A165" s="39"/>
      <c r="B165" s="40"/>
      <c r="C165" s="41"/>
      <c r="D165" s="218" t="s">
        <v>146</v>
      </c>
      <c r="E165" s="41"/>
      <c r="F165" s="223" t="s">
        <v>225</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146</v>
      </c>
      <c r="AU165" s="18" t="s">
        <v>82</v>
      </c>
    </row>
    <row r="166" s="13" customFormat="1">
      <c r="A166" s="13"/>
      <c r="B166" s="224"/>
      <c r="C166" s="225"/>
      <c r="D166" s="218" t="s">
        <v>148</v>
      </c>
      <c r="E166" s="226" t="s">
        <v>19</v>
      </c>
      <c r="F166" s="227" t="s">
        <v>230</v>
      </c>
      <c r="G166" s="225"/>
      <c r="H166" s="228">
        <v>16.359999999999999</v>
      </c>
      <c r="I166" s="229"/>
      <c r="J166" s="225"/>
      <c r="K166" s="225"/>
      <c r="L166" s="230"/>
      <c r="M166" s="231"/>
      <c r="N166" s="232"/>
      <c r="O166" s="232"/>
      <c r="P166" s="232"/>
      <c r="Q166" s="232"/>
      <c r="R166" s="232"/>
      <c r="S166" s="232"/>
      <c r="T166" s="233"/>
      <c r="U166" s="13"/>
      <c r="V166" s="13"/>
      <c r="W166" s="13"/>
      <c r="X166" s="13"/>
      <c r="Y166" s="13"/>
      <c r="Z166" s="13"/>
      <c r="AA166" s="13"/>
      <c r="AB166" s="13"/>
      <c r="AC166" s="13"/>
      <c r="AD166" s="13"/>
      <c r="AE166" s="13"/>
      <c r="AT166" s="234" t="s">
        <v>148</v>
      </c>
      <c r="AU166" s="234" t="s">
        <v>82</v>
      </c>
      <c r="AV166" s="13" t="s">
        <v>82</v>
      </c>
      <c r="AW166" s="13" t="s">
        <v>31</v>
      </c>
      <c r="AX166" s="13" t="s">
        <v>72</v>
      </c>
      <c r="AY166" s="234" t="s">
        <v>134</v>
      </c>
    </row>
    <row r="167" s="14" customFormat="1">
      <c r="A167" s="14"/>
      <c r="B167" s="235"/>
      <c r="C167" s="236"/>
      <c r="D167" s="218" t="s">
        <v>148</v>
      </c>
      <c r="E167" s="237" t="s">
        <v>19</v>
      </c>
      <c r="F167" s="238" t="s">
        <v>150</v>
      </c>
      <c r="G167" s="236"/>
      <c r="H167" s="239">
        <v>16.359999999999999</v>
      </c>
      <c r="I167" s="240"/>
      <c r="J167" s="236"/>
      <c r="K167" s="236"/>
      <c r="L167" s="241"/>
      <c r="M167" s="242"/>
      <c r="N167" s="243"/>
      <c r="O167" s="243"/>
      <c r="P167" s="243"/>
      <c r="Q167" s="243"/>
      <c r="R167" s="243"/>
      <c r="S167" s="243"/>
      <c r="T167" s="244"/>
      <c r="U167" s="14"/>
      <c r="V167" s="14"/>
      <c r="W167" s="14"/>
      <c r="X167" s="14"/>
      <c r="Y167" s="14"/>
      <c r="Z167" s="14"/>
      <c r="AA167" s="14"/>
      <c r="AB167" s="14"/>
      <c r="AC167" s="14"/>
      <c r="AD167" s="14"/>
      <c r="AE167" s="14"/>
      <c r="AT167" s="245" t="s">
        <v>148</v>
      </c>
      <c r="AU167" s="245" t="s">
        <v>82</v>
      </c>
      <c r="AV167" s="14" t="s">
        <v>142</v>
      </c>
      <c r="AW167" s="14" t="s">
        <v>31</v>
      </c>
      <c r="AX167" s="14" t="s">
        <v>80</v>
      </c>
      <c r="AY167" s="245" t="s">
        <v>134</v>
      </c>
    </row>
    <row r="168" s="2" customFormat="1" ht="24.15" customHeight="1">
      <c r="A168" s="39"/>
      <c r="B168" s="40"/>
      <c r="C168" s="205" t="s">
        <v>187</v>
      </c>
      <c r="D168" s="205" t="s">
        <v>137</v>
      </c>
      <c r="E168" s="206" t="s">
        <v>231</v>
      </c>
      <c r="F168" s="207" t="s">
        <v>232</v>
      </c>
      <c r="G168" s="208" t="s">
        <v>214</v>
      </c>
      <c r="H168" s="209">
        <v>1.6359999999999999</v>
      </c>
      <c r="I168" s="210"/>
      <c r="J168" s="211">
        <f>ROUND(I168*H168,2)</f>
        <v>0</v>
      </c>
      <c r="K168" s="207" t="s">
        <v>141</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142</v>
      </c>
      <c r="AT168" s="216" t="s">
        <v>137</v>
      </c>
      <c r="AU168" s="216" t="s">
        <v>82</v>
      </c>
      <c r="AY168" s="18" t="s">
        <v>134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142</v>
      </c>
      <c r="BM168" s="216" t="s">
        <v>233</v>
      </c>
    </row>
    <row r="169" s="2" customFormat="1">
      <c r="A169" s="39"/>
      <c r="B169" s="40"/>
      <c r="C169" s="41"/>
      <c r="D169" s="218" t="s">
        <v>143</v>
      </c>
      <c r="E169" s="41"/>
      <c r="F169" s="219" t="s">
        <v>232</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143</v>
      </c>
      <c r="AU169" s="18" t="s">
        <v>82</v>
      </c>
    </row>
    <row r="170" s="2" customFormat="1">
      <c r="A170" s="39"/>
      <c r="B170" s="40"/>
      <c r="C170" s="41"/>
      <c r="D170" s="218" t="s">
        <v>146</v>
      </c>
      <c r="E170" s="41"/>
      <c r="F170" s="223" t="s">
        <v>234</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146</v>
      </c>
      <c r="AU170" s="18" t="s">
        <v>82</v>
      </c>
    </row>
    <row r="171" s="2" customFormat="1" ht="33" customHeight="1">
      <c r="A171" s="39"/>
      <c r="B171" s="40"/>
      <c r="C171" s="205" t="s">
        <v>7</v>
      </c>
      <c r="D171" s="205" t="s">
        <v>137</v>
      </c>
      <c r="E171" s="206" t="s">
        <v>235</v>
      </c>
      <c r="F171" s="207" t="s">
        <v>236</v>
      </c>
      <c r="G171" s="208" t="s">
        <v>214</v>
      </c>
      <c r="H171" s="209">
        <v>3.2799999999999998</v>
      </c>
      <c r="I171" s="210"/>
      <c r="J171" s="211">
        <f>ROUND(I171*H171,2)</f>
        <v>0</v>
      </c>
      <c r="K171" s="207" t="s">
        <v>141</v>
      </c>
      <c r="L171" s="45"/>
      <c r="M171" s="212" t="s">
        <v>19</v>
      </c>
      <c r="N171" s="213"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142</v>
      </c>
      <c r="AT171" s="216" t="s">
        <v>137</v>
      </c>
      <c r="AU171" s="216" t="s">
        <v>82</v>
      </c>
      <c r="AY171" s="18" t="s">
        <v>134</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142</v>
      </c>
      <c r="BM171" s="216" t="s">
        <v>237</v>
      </c>
    </row>
    <row r="172" s="2" customFormat="1">
      <c r="A172" s="39"/>
      <c r="B172" s="40"/>
      <c r="C172" s="41"/>
      <c r="D172" s="218" t="s">
        <v>143</v>
      </c>
      <c r="E172" s="41"/>
      <c r="F172" s="219" t="s">
        <v>236</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143</v>
      </c>
      <c r="AU172" s="18" t="s">
        <v>82</v>
      </c>
    </row>
    <row r="173" s="2" customFormat="1">
      <c r="A173" s="39"/>
      <c r="B173" s="40"/>
      <c r="C173" s="41"/>
      <c r="D173" s="218" t="s">
        <v>146</v>
      </c>
      <c r="E173" s="41"/>
      <c r="F173" s="223" t="s">
        <v>238</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146</v>
      </c>
      <c r="AU173" s="18" t="s">
        <v>82</v>
      </c>
    </row>
    <row r="174" s="12" customFormat="1" ht="25.92" customHeight="1">
      <c r="A174" s="12"/>
      <c r="B174" s="189"/>
      <c r="C174" s="190"/>
      <c r="D174" s="191" t="s">
        <v>71</v>
      </c>
      <c r="E174" s="192" t="s">
        <v>239</v>
      </c>
      <c r="F174" s="192" t="s">
        <v>240</v>
      </c>
      <c r="G174" s="190"/>
      <c r="H174" s="190"/>
      <c r="I174" s="193"/>
      <c r="J174" s="194">
        <f>BK174</f>
        <v>0</v>
      </c>
      <c r="K174" s="190"/>
      <c r="L174" s="195"/>
      <c r="M174" s="196"/>
      <c r="N174" s="197"/>
      <c r="O174" s="197"/>
      <c r="P174" s="198">
        <f>P175+P186+P204+P236+P245+P292+P332+P361</f>
        <v>0</v>
      </c>
      <c r="Q174" s="197"/>
      <c r="R174" s="198">
        <f>R175+R186+R204+R236+R245+R292+R332+R361</f>
        <v>0</v>
      </c>
      <c r="S174" s="197"/>
      <c r="T174" s="199">
        <f>T175+T186+T204+T236+T245+T292+T332+T361</f>
        <v>0</v>
      </c>
      <c r="U174" s="12"/>
      <c r="V174" s="12"/>
      <c r="W174" s="12"/>
      <c r="X174" s="12"/>
      <c r="Y174" s="12"/>
      <c r="Z174" s="12"/>
      <c r="AA174" s="12"/>
      <c r="AB174" s="12"/>
      <c r="AC174" s="12"/>
      <c r="AD174" s="12"/>
      <c r="AE174" s="12"/>
      <c r="AR174" s="200" t="s">
        <v>82</v>
      </c>
      <c r="AT174" s="201" t="s">
        <v>71</v>
      </c>
      <c r="AU174" s="201" t="s">
        <v>72</v>
      </c>
      <c r="AY174" s="200" t="s">
        <v>134</v>
      </c>
      <c r="BK174" s="202">
        <f>BK175+BK186+BK204+BK236+BK245+BK292+BK332+BK361</f>
        <v>0</v>
      </c>
    </row>
    <row r="175" s="12" customFormat="1" ht="22.8" customHeight="1">
      <c r="A175" s="12"/>
      <c r="B175" s="189"/>
      <c r="C175" s="190"/>
      <c r="D175" s="191" t="s">
        <v>71</v>
      </c>
      <c r="E175" s="203" t="s">
        <v>241</v>
      </c>
      <c r="F175" s="203" t="s">
        <v>242</v>
      </c>
      <c r="G175" s="190"/>
      <c r="H175" s="190"/>
      <c r="I175" s="193"/>
      <c r="J175" s="204">
        <f>BK175</f>
        <v>0</v>
      </c>
      <c r="K175" s="190"/>
      <c r="L175" s="195"/>
      <c r="M175" s="196"/>
      <c r="N175" s="197"/>
      <c r="O175" s="197"/>
      <c r="P175" s="198">
        <f>SUM(P176:P185)</f>
        <v>0</v>
      </c>
      <c r="Q175" s="197"/>
      <c r="R175" s="198">
        <f>SUM(R176:R185)</f>
        <v>0</v>
      </c>
      <c r="S175" s="197"/>
      <c r="T175" s="199">
        <f>SUM(T176:T185)</f>
        <v>0</v>
      </c>
      <c r="U175" s="12"/>
      <c r="V175" s="12"/>
      <c r="W175" s="12"/>
      <c r="X175" s="12"/>
      <c r="Y175" s="12"/>
      <c r="Z175" s="12"/>
      <c r="AA175" s="12"/>
      <c r="AB175" s="12"/>
      <c r="AC175" s="12"/>
      <c r="AD175" s="12"/>
      <c r="AE175" s="12"/>
      <c r="AR175" s="200" t="s">
        <v>82</v>
      </c>
      <c r="AT175" s="201" t="s">
        <v>71</v>
      </c>
      <c r="AU175" s="201" t="s">
        <v>80</v>
      </c>
      <c r="AY175" s="200" t="s">
        <v>134</v>
      </c>
      <c r="BK175" s="202">
        <f>SUM(BK176:BK185)</f>
        <v>0</v>
      </c>
    </row>
    <row r="176" s="2" customFormat="1" ht="16.5" customHeight="1">
      <c r="A176" s="39"/>
      <c r="B176" s="40"/>
      <c r="C176" s="205" t="s">
        <v>192</v>
      </c>
      <c r="D176" s="205" t="s">
        <v>137</v>
      </c>
      <c r="E176" s="206" t="s">
        <v>243</v>
      </c>
      <c r="F176" s="207" t="s">
        <v>244</v>
      </c>
      <c r="G176" s="208" t="s">
        <v>140</v>
      </c>
      <c r="H176" s="209">
        <v>12.24</v>
      </c>
      <c r="I176" s="210"/>
      <c r="J176" s="211">
        <f>ROUND(I176*H176,2)</f>
        <v>0</v>
      </c>
      <c r="K176" s="207" t="s">
        <v>141</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173</v>
      </c>
      <c r="AT176" s="216" t="s">
        <v>137</v>
      </c>
      <c r="AU176" s="216" t="s">
        <v>82</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173</v>
      </c>
      <c r="BM176" s="216" t="s">
        <v>245</v>
      </c>
    </row>
    <row r="177" s="2" customFormat="1">
      <c r="A177" s="39"/>
      <c r="B177" s="40"/>
      <c r="C177" s="41"/>
      <c r="D177" s="218" t="s">
        <v>143</v>
      </c>
      <c r="E177" s="41"/>
      <c r="F177" s="219" t="s">
        <v>244</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82</v>
      </c>
    </row>
    <row r="178" s="2" customFormat="1" ht="16.5" customHeight="1">
      <c r="A178" s="39"/>
      <c r="B178" s="40"/>
      <c r="C178" s="205" t="s">
        <v>246</v>
      </c>
      <c r="D178" s="205" t="s">
        <v>137</v>
      </c>
      <c r="E178" s="206" t="s">
        <v>247</v>
      </c>
      <c r="F178" s="207" t="s">
        <v>248</v>
      </c>
      <c r="G178" s="208" t="s">
        <v>140</v>
      </c>
      <c r="H178" s="209">
        <v>12.24</v>
      </c>
      <c r="I178" s="210"/>
      <c r="J178" s="211">
        <f>ROUND(I178*H178,2)</f>
        <v>0</v>
      </c>
      <c r="K178" s="207" t="s">
        <v>141</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173</v>
      </c>
      <c r="AT178" s="216" t="s">
        <v>137</v>
      </c>
      <c r="AU178" s="216" t="s">
        <v>82</v>
      </c>
      <c r="AY178" s="18" t="s">
        <v>134</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173</v>
      </c>
      <c r="BM178" s="216" t="s">
        <v>249</v>
      </c>
    </row>
    <row r="179" s="2" customFormat="1">
      <c r="A179" s="39"/>
      <c r="B179" s="40"/>
      <c r="C179" s="41"/>
      <c r="D179" s="218" t="s">
        <v>143</v>
      </c>
      <c r="E179" s="41"/>
      <c r="F179" s="219" t="s">
        <v>248</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143</v>
      </c>
      <c r="AU179" s="18" t="s">
        <v>82</v>
      </c>
    </row>
    <row r="180" s="2" customFormat="1">
      <c r="A180" s="39"/>
      <c r="B180" s="40"/>
      <c r="C180" s="41"/>
      <c r="D180" s="218" t="s">
        <v>146</v>
      </c>
      <c r="E180" s="41"/>
      <c r="F180" s="223" t="s">
        <v>250</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146</v>
      </c>
      <c r="AU180" s="18" t="s">
        <v>82</v>
      </c>
    </row>
    <row r="181" s="13" customFormat="1">
      <c r="A181" s="13"/>
      <c r="B181" s="224"/>
      <c r="C181" s="225"/>
      <c r="D181" s="218" t="s">
        <v>148</v>
      </c>
      <c r="E181" s="226" t="s">
        <v>19</v>
      </c>
      <c r="F181" s="227" t="s">
        <v>251</v>
      </c>
      <c r="G181" s="225"/>
      <c r="H181" s="228">
        <v>12.24</v>
      </c>
      <c r="I181" s="229"/>
      <c r="J181" s="225"/>
      <c r="K181" s="225"/>
      <c r="L181" s="230"/>
      <c r="M181" s="231"/>
      <c r="N181" s="232"/>
      <c r="O181" s="232"/>
      <c r="P181" s="232"/>
      <c r="Q181" s="232"/>
      <c r="R181" s="232"/>
      <c r="S181" s="232"/>
      <c r="T181" s="233"/>
      <c r="U181" s="13"/>
      <c r="V181" s="13"/>
      <c r="W181" s="13"/>
      <c r="X181" s="13"/>
      <c r="Y181" s="13"/>
      <c r="Z181" s="13"/>
      <c r="AA181" s="13"/>
      <c r="AB181" s="13"/>
      <c r="AC181" s="13"/>
      <c r="AD181" s="13"/>
      <c r="AE181" s="13"/>
      <c r="AT181" s="234" t="s">
        <v>148</v>
      </c>
      <c r="AU181" s="234" t="s">
        <v>82</v>
      </c>
      <c r="AV181" s="13" t="s">
        <v>82</v>
      </c>
      <c r="AW181" s="13" t="s">
        <v>31</v>
      </c>
      <c r="AX181" s="13" t="s">
        <v>72</v>
      </c>
      <c r="AY181" s="234" t="s">
        <v>134</v>
      </c>
    </row>
    <row r="182" s="14" customFormat="1">
      <c r="A182" s="14"/>
      <c r="B182" s="235"/>
      <c r="C182" s="236"/>
      <c r="D182" s="218" t="s">
        <v>148</v>
      </c>
      <c r="E182" s="237" t="s">
        <v>19</v>
      </c>
      <c r="F182" s="238" t="s">
        <v>150</v>
      </c>
      <c r="G182" s="236"/>
      <c r="H182" s="239">
        <v>12.24</v>
      </c>
      <c r="I182" s="240"/>
      <c r="J182" s="236"/>
      <c r="K182" s="236"/>
      <c r="L182" s="241"/>
      <c r="M182" s="242"/>
      <c r="N182" s="243"/>
      <c r="O182" s="243"/>
      <c r="P182" s="243"/>
      <c r="Q182" s="243"/>
      <c r="R182" s="243"/>
      <c r="S182" s="243"/>
      <c r="T182" s="244"/>
      <c r="U182" s="14"/>
      <c r="V182" s="14"/>
      <c r="W182" s="14"/>
      <c r="X182" s="14"/>
      <c r="Y182" s="14"/>
      <c r="Z182" s="14"/>
      <c r="AA182" s="14"/>
      <c r="AB182" s="14"/>
      <c r="AC182" s="14"/>
      <c r="AD182" s="14"/>
      <c r="AE182" s="14"/>
      <c r="AT182" s="245" t="s">
        <v>148</v>
      </c>
      <c r="AU182" s="245" t="s">
        <v>82</v>
      </c>
      <c r="AV182" s="14" t="s">
        <v>142</v>
      </c>
      <c r="AW182" s="14" t="s">
        <v>31</v>
      </c>
      <c r="AX182" s="14" t="s">
        <v>80</v>
      </c>
      <c r="AY182" s="245" t="s">
        <v>134</v>
      </c>
    </row>
    <row r="183" s="2" customFormat="1" ht="24.15" customHeight="1">
      <c r="A183" s="39"/>
      <c r="B183" s="40"/>
      <c r="C183" s="205" t="s">
        <v>196</v>
      </c>
      <c r="D183" s="205" t="s">
        <v>137</v>
      </c>
      <c r="E183" s="206" t="s">
        <v>252</v>
      </c>
      <c r="F183" s="207" t="s">
        <v>253</v>
      </c>
      <c r="G183" s="208" t="s">
        <v>214</v>
      </c>
      <c r="H183" s="209">
        <v>0.023</v>
      </c>
      <c r="I183" s="210"/>
      <c r="J183" s="211">
        <f>ROUND(I183*H183,2)</f>
        <v>0</v>
      </c>
      <c r="K183" s="207" t="s">
        <v>141</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173</v>
      </c>
      <c r="AT183" s="216" t="s">
        <v>137</v>
      </c>
      <c r="AU183" s="216" t="s">
        <v>82</v>
      </c>
      <c r="AY183" s="18" t="s">
        <v>134</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173</v>
      </c>
      <c r="BM183" s="216" t="s">
        <v>254</v>
      </c>
    </row>
    <row r="184" s="2" customFormat="1">
      <c r="A184" s="39"/>
      <c r="B184" s="40"/>
      <c r="C184" s="41"/>
      <c r="D184" s="218" t="s">
        <v>143</v>
      </c>
      <c r="E184" s="41"/>
      <c r="F184" s="219" t="s">
        <v>253</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143</v>
      </c>
      <c r="AU184" s="18" t="s">
        <v>82</v>
      </c>
    </row>
    <row r="185" s="2" customFormat="1">
      <c r="A185" s="39"/>
      <c r="B185" s="40"/>
      <c r="C185" s="41"/>
      <c r="D185" s="218" t="s">
        <v>146</v>
      </c>
      <c r="E185" s="41"/>
      <c r="F185" s="223" t="s">
        <v>255</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146</v>
      </c>
      <c r="AU185" s="18" t="s">
        <v>82</v>
      </c>
    </row>
    <row r="186" s="12" customFormat="1" ht="22.8" customHeight="1">
      <c r="A186" s="12"/>
      <c r="B186" s="189"/>
      <c r="C186" s="190"/>
      <c r="D186" s="191" t="s">
        <v>71</v>
      </c>
      <c r="E186" s="203" t="s">
        <v>256</v>
      </c>
      <c r="F186" s="203" t="s">
        <v>257</v>
      </c>
      <c r="G186" s="190"/>
      <c r="H186" s="190"/>
      <c r="I186" s="193"/>
      <c r="J186" s="204">
        <f>BK186</f>
        <v>0</v>
      </c>
      <c r="K186" s="190"/>
      <c r="L186" s="195"/>
      <c r="M186" s="196"/>
      <c r="N186" s="197"/>
      <c r="O186" s="197"/>
      <c r="P186" s="198">
        <f>SUM(P187:P203)</f>
        <v>0</v>
      </c>
      <c r="Q186" s="197"/>
      <c r="R186" s="198">
        <f>SUM(R187:R203)</f>
        <v>0</v>
      </c>
      <c r="S186" s="197"/>
      <c r="T186" s="199">
        <f>SUM(T187:T203)</f>
        <v>0</v>
      </c>
      <c r="U186" s="12"/>
      <c r="V186" s="12"/>
      <c r="W186" s="12"/>
      <c r="X186" s="12"/>
      <c r="Y186" s="12"/>
      <c r="Z186" s="12"/>
      <c r="AA186" s="12"/>
      <c r="AB186" s="12"/>
      <c r="AC186" s="12"/>
      <c r="AD186" s="12"/>
      <c r="AE186" s="12"/>
      <c r="AR186" s="200" t="s">
        <v>82</v>
      </c>
      <c r="AT186" s="201" t="s">
        <v>71</v>
      </c>
      <c r="AU186" s="201" t="s">
        <v>80</v>
      </c>
      <c r="AY186" s="200" t="s">
        <v>134</v>
      </c>
      <c r="BK186" s="202">
        <f>SUM(BK187:BK203)</f>
        <v>0</v>
      </c>
    </row>
    <row r="187" s="2" customFormat="1" ht="33" customHeight="1">
      <c r="A187" s="39"/>
      <c r="B187" s="40"/>
      <c r="C187" s="205" t="s">
        <v>258</v>
      </c>
      <c r="D187" s="205" t="s">
        <v>137</v>
      </c>
      <c r="E187" s="206" t="s">
        <v>259</v>
      </c>
      <c r="F187" s="207" t="s">
        <v>260</v>
      </c>
      <c r="G187" s="208" t="s">
        <v>140</v>
      </c>
      <c r="H187" s="209">
        <v>20.428999999999998</v>
      </c>
      <c r="I187" s="210"/>
      <c r="J187" s="211">
        <f>ROUND(I187*H187,2)</f>
        <v>0</v>
      </c>
      <c r="K187" s="207" t="s">
        <v>141</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173</v>
      </c>
      <c r="AT187" s="216" t="s">
        <v>137</v>
      </c>
      <c r="AU187" s="216" t="s">
        <v>82</v>
      </c>
      <c r="AY187" s="18" t="s">
        <v>134</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173</v>
      </c>
      <c r="BM187" s="216" t="s">
        <v>261</v>
      </c>
    </row>
    <row r="188" s="2" customFormat="1">
      <c r="A188" s="39"/>
      <c r="B188" s="40"/>
      <c r="C188" s="41"/>
      <c r="D188" s="218" t="s">
        <v>143</v>
      </c>
      <c r="E188" s="41"/>
      <c r="F188" s="219" t="s">
        <v>260</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143</v>
      </c>
      <c r="AU188" s="18" t="s">
        <v>82</v>
      </c>
    </row>
    <row r="189" s="2" customFormat="1">
      <c r="A189" s="39"/>
      <c r="B189" s="40"/>
      <c r="C189" s="41"/>
      <c r="D189" s="218" t="s">
        <v>146</v>
      </c>
      <c r="E189" s="41"/>
      <c r="F189" s="223" t="s">
        <v>262</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146</v>
      </c>
      <c r="AU189" s="18" t="s">
        <v>82</v>
      </c>
    </row>
    <row r="190" s="13" customFormat="1">
      <c r="A190" s="13"/>
      <c r="B190" s="224"/>
      <c r="C190" s="225"/>
      <c r="D190" s="218" t="s">
        <v>148</v>
      </c>
      <c r="E190" s="226" t="s">
        <v>19</v>
      </c>
      <c r="F190" s="227" t="s">
        <v>263</v>
      </c>
      <c r="G190" s="225"/>
      <c r="H190" s="228">
        <v>20.428999999999998</v>
      </c>
      <c r="I190" s="229"/>
      <c r="J190" s="225"/>
      <c r="K190" s="225"/>
      <c r="L190" s="230"/>
      <c r="M190" s="231"/>
      <c r="N190" s="232"/>
      <c r="O190" s="232"/>
      <c r="P190" s="232"/>
      <c r="Q190" s="232"/>
      <c r="R190" s="232"/>
      <c r="S190" s="232"/>
      <c r="T190" s="233"/>
      <c r="U190" s="13"/>
      <c r="V190" s="13"/>
      <c r="W190" s="13"/>
      <c r="X190" s="13"/>
      <c r="Y190" s="13"/>
      <c r="Z190" s="13"/>
      <c r="AA190" s="13"/>
      <c r="AB190" s="13"/>
      <c r="AC190" s="13"/>
      <c r="AD190" s="13"/>
      <c r="AE190" s="13"/>
      <c r="AT190" s="234" t="s">
        <v>148</v>
      </c>
      <c r="AU190" s="234" t="s">
        <v>82</v>
      </c>
      <c r="AV190" s="13" t="s">
        <v>82</v>
      </c>
      <c r="AW190" s="13" t="s">
        <v>31</v>
      </c>
      <c r="AX190" s="13" t="s">
        <v>72</v>
      </c>
      <c r="AY190" s="234" t="s">
        <v>134</v>
      </c>
    </row>
    <row r="191" s="14" customFormat="1">
      <c r="A191" s="14"/>
      <c r="B191" s="235"/>
      <c r="C191" s="236"/>
      <c r="D191" s="218" t="s">
        <v>148</v>
      </c>
      <c r="E191" s="237" t="s">
        <v>19</v>
      </c>
      <c r="F191" s="238" t="s">
        <v>150</v>
      </c>
      <c r="G191" s="236"/>
      <c r="H191" s="239">
        <v>20.428999999999998</v>
      </c>
      <c r="I191" s="240"/>
      <c r="J191" s="236"/>
      <c r="K191" s="236"/>
      <c r="L191" s="241"/>
      <c r="M191" s="242"/>
      <c r="N191" s="243"/>
      <c r="O191" s="243"/>
      <c r="P191" s="243"/>
      <c r="Q191" s="243"/>
      <c r="R191" s="243"/>
      <c r="S191" s="243"/>
      <c r="T191" s="244"/>
      <c r="U191" s="14"/>
      <c r="V191" s="14"/>
      <c r="W191" s="14"/>
      <c r="X191" s="14"/>
      <c r="Y191" s="14"/>
      <c r="Z191" s="14"/>
      <c r="AA191" s="14"/>
      <c r="AB191" s="14"/>
      <c r="AC191" s="14"/>
      <c r="AD191" s="14"/>
      <c r="AE191" s="14"/>
      <c r="AT191" s="245" t="s">
        <v>148</v>
      </c>
      <c r="AU191" s="245" t="s">
        <v>82</v>
      </c>
      <c r="AV191" s="14" t="s">
        <v>142</v>
      </c>
      <c r="AW191" s="14" t="s">
        <v>31</v>
      </c>
      <c r="AX191" s="14" t="s">
        <v>80</v>
      </c>
      <c r="AY191" s="245" t="s">
        <v>134</v>
      </c>
    </row>
    <row r="192" s="2" customFormat="1" ht="24.15" customHeight="1">
      <c r="A192" s="39"/>
      <c r="B192" s="40"/>
      <c r="C192" s="205" t="s">
        <v>201</v>
      </c>
      <c r="D192" s="205" t="s">
        <v>137</v>
      </c>
      <c r="E192" s="206" t="s">
        <v>264</v>
      </c>
      <c r="F192" s="207" t="s">
        <v>265</v>
      </c>
      <c r="G192" s="208" t="s">
        <v>140</v>
      </c>
      <c r="H192" s="209">
        <v>20.428999999999998</v>
      </c>
      <c r="I192" s="210"/>
      <c r="J192" s="211">
        <f>ROUND(I192*H192,2)</f>
        <v>0</v>
      </c>
      <c r="K192" s="207" t="s">
        <v>141</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173</v>
      </c>
      <c r="AT192" s="216" t="s">
        <v>137</v>
      </c>
      <c r="AU192" s="216" t="s">
        <v>82</v>
      </c>
      <c r="AY192" s="18" t="s">
        <v>134</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173</v>
      </c>
      <c r="BM192" s="216" t="s">
        <v>266</v>
      </c>
    </row>
    <row r="193" s="2" customFormat="1">
      <c r="A193" s="39"/>
      <c r="B193" s="40"/>
      <c r="C193" s="41"/>
      <c r="D193" s="218" t="s">
        <v>143</v>
      </c>
      <c r="E193" s="41"/>
      <c r="F193" s="219" t="s">
        <v>265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143</v>
      </c>
      <c r="AU193" s="18" t="s">
        <v>82</v>
      </c>
    </row>
    <row r="194" s="2" customFormat="1">
      <c r="A194" s="39"/>
      <c r="B194" s="40"/>
      <c r="C194" s="41"/>
      <c r="D194" s="218" t="s">
        <v>146</v>
      </c>
      <c r="E194" s="41"/>
      <c r="F194" s="223" t="s">
        <v>262</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146</v>
      </c>
      <c r="AU194" s="18" t="s">
        <v>82</v>
      </c>
    </row>
    <row r="195" s="2" customFormat="1" ht="24.15" customHeight="1">
      <c r="A195" s="39"/>
      <c r="B195" s="40"/>
      <c r="C195" s="205" t="s">
        <v>267</v>
      </c>
      <c r="D195" s="205" t="s">
        <v>137</v>
      </c>
      <c r="E195" s="206" t="s">
        <v>268</v>
      </c>
      <c r="F195" s="207" t="s">
        <v>269</v>
      </c>
      <c r="G195" s="208" t="s">
        <v>270</v>
      </c>
      <c r="H195" s="209">
        <v>20.428999999999998</v>
      </c>
      <c r="I195" s="210"/>
      <c r="J195" s="211">
        <f>ROUND(I195*H195,2)</f>
        <v>0</v>
      </c>
      <c r="K195" s="207" t="s">
        <v>141</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173</v>
      </c>
      <c r="AT195" s="216" t="s">
        <v>137</v>
      </c>
      <c r="AU195" s="216" t="s">
        <v>82</v>
      </c>
      <c r="AY195" s="18" t="s">
        <v>134</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173</v>
      </c>
      <c r="BM195" s="216" t="s">
        <v>271</v>
      </c>
    </row>
    <row r="196" s="2" customFormat="1">
      <c r="A196" s="39"/>
      <c r="B196" s="40"/>
      <c r="C196" s="41"/>
      <c r="D196" s="218" t="s">
        <v>143</v>
      </c>
      <c r="E196" s="41"/>
      <c r="F196" s="219" t="s">
        <v>269</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143</v>
      </c>
      <c r="AU196" s="18" t="s">
        <v>82</v>
      </c>
    </row>
    <row r="197" s="2" customFormat="1">
      <c r="A197" s="39"/>
      <c r="B197" s="40"/>
      <c r="C197" s="41"/>
      <c r="D197" s="218" t="s">
        <v>146</v>
      </c>
      <c r="E197" s="41"/>
      <c r="F197" s="223" t="s">
        <v>262</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146</v>
      </c>
      <c r="AU197" s="18" t="s">
        <v>82</v>
      </c>
    </row>
    <row r="198" s="2" customFormat="1" ht="24.15" customHeight="1">
      <c r="A198" s="39"/>
      <c r="B198" s="40"/>
      <c r="C198" s="205" t="s">
        <v>205</v>
      </c>
      <c r="D198" s="205" t="s">
        <v>137</v>
      </c>
      <c r="E198" s="206" t="s">
        <v>272</v>
      </c>
      <c r="F198" s="207" t="s">
        <v>273</v>
      </c>
      <c r="G198" s="208" t="s">
        <v>140</v>
      </c>
      <c r="H198" s="209">
        <v>20.428999999999998</v>
      </c>
      <c r="I198" s="210"/>
      <c r="J198" s="211">
        <f>ROUND(I198*H198,2)</f>
        <v>0</v>
      </c>
      <c r="K198" s="207" t="s">
        <v>141</v>
      </c>
      <c r="L198" s="45"/>
      <c r="M198" s="212" t="s">
        <v>19</v>
      </c>
      <c r="N198" s="213" t="s">
        <v>43</v>
      </c>
      <c r="O198" s="85"/>
      <c r="P198" s="214">
        <f>O198*H198</f>
        <v>0</v>
      </c>
      <c r="Q198" s="214">
        <v>0</v>
      </c>
      <c r="R198" s="214">
        <f>Q198*H198</f>
        <v>0</v>
      </c>
      <c r="S198" s="214">
        <v>0</v>
      </c>
      <c r="T198" s="215">
        <f>S198*H198</f>
        <v>0</v>
      </c>
      <c r="U198" s="39"/>
      <c r="V198" s="39"/>
      <c r="W198" s="39"/>
      <c r="X198" s="39"/>
      <c r="Y198" s="39"/>
      <c r="Z198" s="39"/>
      <c r="AA198" s="39"/>
      <c r="AB198" s="39"/>
      <c r="AC198" s="39"/>
      <c r="AD198" s="39"/>
      <c r="AE198" s="39"/>
      <c r="AR198" s="216" t="s">
        <v>173</v>
      </c>
      <c r="AT198" s="216" t="s">
        <v>137</v>
      </c>
      <c r="AU198" s="216" t="s">
        <v>82</v>
      </c>
      <c r="AY198" s="18" t="s">
        <v>134</v>
      </c>
      <c r="BE198" s="217">
        <f>IF(N198="základní",J198,0)</f>
        <v>0</v>
      </c>
      <c r="BF198" s="217">
        <f>IF(N198="snížená",J198,0)</f>
        <v>0</v>
      </c>
      <c r="BG198" s="217">
        <f>IF(N198="zákl. přenesená",J198,0)</f>
        <v>0</v>
      </c>
      <c r="BH198" s="217">
        <f>IF(N198="sníž. přenesená",J198,0)</f>
        <v>0</v>
      </c>
      <c r="BI198" s="217">
        <f>IF(N198="nulová",J198,0)</f>
        <v>0</v>
      </c>
      <c r="BJ198" s="18" t="s">
        <v>80</v>
      </c>
      <c r="BK198" s="217">
        <f>ROUND(I198*H198,2)</f>
        <v>0</v>
      </c>
      <c r="BL198" s="18" t="s">
        <v>173</v>
      </c>
      <c r="BM198" s="216" t="s">
        <v>274</v>
      </c>
    </row>
    <row r="199" s="2" customFormat="1">
      <c r="A199" s="39"/>
      <c r="B199" s="40"/>
      <c r="C199" s="41"/>
      <c r="D199" s="218" t="s">
        <v>143</v>
      </c>
      <c r="E199" s="41"/>
      <c r="F199" s="219" t="s">
        <v>273</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143</v>
      </c>
      <c r="AU199" s="18" t="s">
        <v>82</v>
      </c>
    </row>
    <row r="200" s="2" customFormat="1">
      <c r="A200" s="39"/>
      <c r="B200" s="40"/>
      <c r="C200" s="41"/>
      <c r="D200" s="218" t="s">
        <v>146</v>
      </c>
      <c r="E200" s="41"/>
      <c r="F200" s="223" t="s">
        <v>262</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146</v>
      </c>
      <c r="AU200" s="18" t="s">
        <v>82</v>
      </c>
    </row>
    <row r="201" s="2" customFormat="1" ht="37.8" customHeight="1">
      <c r="A201" s="39"/>
      <c r="B201" s="40"/>
      <c r="C201" s="205" t="s">
        <v>275</v>
      </c>
      <c r="D201" s="205" t="s">
        <v>137</v>
      </c>
      <c r="E201" s="206" t="s">
        <v>276</v>
      </c>
      <c r="F201" s="207" t="s">
        <v>277</v>
      </c>
      <c r="G201" s="208" t="s">
        <v>214</v>
      </c>
      <c r="H201" s="209">
        <v>0.35299999999999998</v>
      </c>
      <c r="I201" s="210"/>
      <c r="J201" s="211">
        <f>ROUND(I201*H201,2)</f>
        <v>0</v>
      </c>
      <c r="K201" s="207" t="s">
        <v>141</v>
      </c>
      <c r="L201" s="45"/>
      <c r="M201" s="212" t="s">
        <v>19</v>
      </c>
      <c r="N201" s="213" t="s">
        <v>43</v>
      </c>
      <c r="O201" s="85"/>
      <c r="P201" s="214">
        <f>O201*H201</f>
        <v>0</v>
      </c>
      <c r="Q201" s="214">
        <v>0</v>
      </c>
      <c r="R201" s="214">
        <f>Q201*H201</f>
        <v>0</v>
      </c>
      <c r="S201" s="214">
        <v>0</v>
      </c>
      <c r="T201" s="215">
        <f>S201*H201</f>
        <v>0</v>
      </c>
      <c r="U201" s="39"/>
      <c r="V201" s="39"/>
      <c r="W201" s="39"/>
      <c r="X201" s="39"/>
      <c r="Y201" s="39"/>
      <c r="Z201" s="39"/>
      <c r="AA201" s="39"/>
      <c r="AB201" s="39"/>
      <c r="AC201" s="39"/>
      <c r="AD201" s="39"/>
      <c r="AE201" s="39"/>
      <c r="AR201" s="216" t="s">
        <v>173</v>
      </c>
      <c r="AT201" s="216" t="s">
        <v>137</v>
      </c>
      <c r="AU201" s="216" t="s">
        <v>82</v>
      </c>
      <c r="AY201" s="18" t="s">
        <v>134</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173</v>
      </c>
      <c r="BM201" s="216" t="s">
        <v>278</v>
      </c>
    </row>
    <row r="202" s="2" customFormat="1">
      <c r="A202" s="39"/>
      <c r="B202" s="40"/>
      <c r="C202" s="41"/>
      <c r="D202" s="218" t="s">
        <v>143</v>
      </c>
      <c r="E202" s="41"/>
      <c r="F202" s="219" t="s">
        <v>277</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143</v>
      </c>
      <c r="AU202" s="18" t="s">
        <v>82</v>
      </c>
    </row>
    <row r="203" s="2" customFormat="1">
      <c r="A203" s="39"/>
      <c r="B203" s="40"/>
      <c r="C203" s="41"/>
      <c r="D203" s="218" t="s">
        <v>146</v>
      </c>
      <c r="E203" s="41"/>
      <c r="F203" s="223" t="s">
        <v>279</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146</v>
      </c>
      <c r="AU203" s="18" t="s">
        <v>82</v>
      </c>
    </row>
    <row r="204" s="12" customFormat="1" ht="22.8" customHeight="1">
      <c r="A204" s="12"/>
      <c r="B204" s="189"/>
      <c r="C204" s="190"/>
      <c r="D204" s="191" t="s">
        <v>71</v>
      </c>
      <c r="E204" s="203" t="s">
        <v>280</v>
      </c>
      <c r="F204" s="203" t="s">
        <v>281</v>
      </c>
      <c r="G204" s="190"/>
      <c r="H204" s="190"/>
      <c r="I204" s="193"/>
      <c r="J204" s="204">
        <f>BK204</f>
        <v>0</v>
      </c>
      <c r="K204" s="190"/>
      <c r="L204" s="195"/>
      <c r="M204" s="196"/>
      <c r="N204" s="197"/>
      <c r="O204" s="197"/>
      <c r="P204" s="198">
        <f>SUM(P205:P235)</f>
        <v>0</v>
      </c>
      <c r="Q204" s="197"/>
      <c r="R204" s="198">
        <f>SUM(R205:R235)</f>
        <v>0</v>
      </c>
      <c r="S204" s="197"/>
      <c r="T204" s="199">
        <f>SUM(T205:T235)</f>
        <v>0</v>
      </c>
      <c r="U204" s="12"/>
      <c r="V204" s="12"/>
      <c r="W204" s="12"/>
      <c r="X204" s="12"/>
      <c r="Y204" s="12"/>
      <c r="Z204" s="12"/>
      <c r="AA204" s="12"/>
      <c r="AB204" s="12"/>
      <c r="AC204" s="12"/>
      <c r="AD204" s="12"/>
      <c r="AE204" s="12"/>
      <c r="AR204" s="200" t="s">
        <v>82</v>
      </c>
      <c r="AT204" s="201" t="s">
        <v>71</v>
      </c>
      <c r="AU204" s="201" t="s">
        <v>80</v>
      </c>
      <c r="AY204" s="200" t="s">
        <v>134</v>
      </c>
      <c r="BK204" s="202">
        <f>SUM(BK205:BK235)</f>
        <v>0</v>
      </c>
    </row>
    <row r="205" s="2" customFormat="1" ht="24.15" customHeight="1">
      <c r="A205" s="39"/>
      <c r="B205" s="40"/>
      <c r="C205" s="205" t="s">
        <v>208</v>
      </c>
      <c r="D205" s="205" t="s">
        <v>137</v>
      </c>
      <c r="E205" s="206" t="s">
        <v>282</v>
      </c>
      <c r="F205" s="207" t="s">
        <v>283</v>
      </c>
      <c r="G205" s="208" t="s">
        <v>284</v>
      </c>
      <c r="H205" s="209">
        <v>1</v>
      </c>
      <c r="I205" s="210"/>
      <c r="J205" s="211">
        <f>ROUND(I205*H205,2)</f>
        <v>0</v>
      </c>
      <c r="K205" s="207" t="s">
        <v>141</v>
      </c>
      <c r="L205" s="45"/>
      <c r="M205" s="212" t="s">
        <v>19</v>
      </c>
      <c r="N205" s="213" t="s">
        <v>43</v>
      </c>
      <c r="O205" s="85"/>
      <c r="P205" s="214">
        <f>O205*H205</f>
        <v>0</v>
      </c>
      <c r="Q205" s="214">
        <v>0</v>
      </c>
      <c r="R205" s="214">
        <f>Q205*H205</f>
        <v>0</v>
      </c>
      <c r="S205" s="214">
        <v>0</v>
      </c>
      <c r="T205" s="215">
        <f>S205*H205</f>
        <v>0</v>
      </c>
      <c r="U205" s="39"/>
      <c r="V205" s="39"/>
      <c r="W205" s="39"/>
      <c r="X205" s="39"/>
      <c r="Y205" s="39"/>
      <c r="Z205" s="39"/>
      <c r="AA205" s="39"/>
      <c r="AB205" s="39"/>
      <c r="AC205" s="39"/>
      <c r="AD205" s="39"/>
      <c r="AE205" s="39"/>
      <c r="AR205" s="216" t="s">
        <v>173</v>
      </c>
      <c r="AT205" s="216" t="s">
        <v>137</v>
      </c>
      <c r="AU205" s="216" t="s">
        <v>82</v>
      </c>
      <c r="AY205" s="18" t="s">
        <v>134</v>
      </c>
      <c r="BE205" s="217">
        <f>IF(N205="základní",J205,0)</f>
        <v>0</v>
      </c>
      <c r="BF205" s="217">
        <f>IF(N205="snížená",J205,0)</f>
        <v>0</v>
      </c>
      <c r="BG205" s="217">
        <f>IF(N205="zákl. přenesená",J205,0)</f>
        <v>0</v>
      </c>
      <c r="BH205" s="217">
        <f>IF(N205="sníž. přenesená",J205,0)</f>
        <v>0</v>
      </c>
      <c r="BI205" s="217">
        <f>IF(N205="nulová",J205,0)</f>
        <v>0</v>
      </c>
      <c r="BJ205" s="18" t="s">
        <v>80</v>
      </c>
      <c r="BK205" s="217">
        <f>ROUND(I205*H205,2)</f>
        <v>0</v>
      </c>
      <c r="BL205" s="18" t="s">
        <v>173</v>
      </c>
      <c r="BM205" s="216" t="s">
        <v>285</v>
      </c>
    </row>
    <row r="206" s="2" customFormat="1">
      <c r="A206" s="39"/>
      <c r="B206" s="40"/>
      <c r="C206" s="41"/>
      <c r="D206" s="218" t="s">
        <v>143</v>
      </c>
      <c r="E206" s="41"/>
      <c r="F206" s="219" t="s">
        <v>283</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143</v>
      </c>
      <c r="AU206" s="18" t="s">
        <v>82</v>
      </c>
    </row>
    <row r="207" s="2" customFormat="1">
      <c r="A207" s="39"/>
      <c r="B207" s="40"/>
      <c r="C207" s="41"/>
      <c r="D207" s="218" t="s">
        <v>146</v>
      </c>
      <c r="E207" s="41"/>
      <c r="F207" s="223" t="s">
        <v>286</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146</v>
      </c>
      <c r="AU207" s="18" t="s">
        <v>82</v>
      </c>
    </row>
    <row r="208" s="2" customFormat="1" ht="24.15" customHeight="1">
      <c r="A208" s="39"/>
      <c r="B208" s="40"/>
      <c r="C208" s="205" t="s">
        <v>287</v>
      </c>
      <c r="D208" s="205" t="s">
        <v>137</v>
      </c>
      <c r="E208" s="206" t="s">
        <v>288</v>
      </c>
      <c r="F208" s="207" t="s">
        <v>289</v>
      </c>
      <c r="G208" s="208" t="s">
        <v>284</v>
      </c>
      <c r="H208" s="209">
        <v>1</v>
      </c>
      <c r="I208" s="210"/>
      <c r="J208" s="211">
        <f>ROUND(I208*H208,2)</f>
        <v>0</v>
      </c>
      <c r="K208" s="207" t="s">
        <v>141</v>
      </c>
      <c r="L208" s="45"/>
      <c r="M208" s="212" t="s">
        <v>19</v>
      </c>
      <c r="N208" s="213"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173</v>
      </c>
      <c r="AT208" s="216" t="s">
        <v>137</v>
      </c>
      <c r="AU208" s="216" t="s">
        <v>82</v>
      </c>
      <c r="AY208" s="18" t="s">
        <v>134</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173</v>
      </c>
      <c r="BM208" s="216" t="s">
        <v>290</v>
      </c>
    </row>
    <row r="209" s="2" customFormat="1">
      <c r="A209" s="39"/>
      <c r="B209" s="40"/>
      <c r="C209" s="41"/>
      <c r="D209" s="218" t="s">
        <v>143</v>
      </c>
      <c r="E209" s="41"/>
      <c r="F209" s="219" t="s">
        <v>289</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143</v>
      </c>
      <c r="AU209" s="18" t="s">
        <v>82</v>
      </c>
    </row>
    <row r="210" s="2" customFormat="1">
      <c r="A210" s="39"/>
      <c r="B210" s="40"/>
      <c r="C210" s="41"/>
      <c r="D210" s="218" t="s">
        <v>146</v>
      </c>
      <c r="E210" s="41"/>
      <c r="F210" s="223" t="s">
        <v>286</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146</v>
      </c>
      <c r="AU210" s="18" t="s">
        <v>82</v>
      </c>
    </row>
    <row r="211" s="2" customFormat="1" ht="16.5" customHeight="1">
      <c r="A211" s="39"/>
      <c r="B211" s="40"/>
      <c r="C211" s="205" t="s">
        <v>215</v>
      </c>
      <c r="D211" s="205" t="s">
        <v>137</v>
      </c>
      <c r="E211" s="206" t="s">
        <v>291</v>
      </c>
      <c r="F211" s="207" t="s">
        <v>292</v>
      </c>
      <c r="G211" s="208" t="s">
        <v>284</v>
      </c>
      <c r="H211" s="209">
        <v>2</v>
      </c>
      <c r="I211" s="210"/>
      <c r="J211" s="211">
        <f>ROUND(I211*H211,2)</f>
        <v>0</v>
      </c>
      <c r="K211" s="207" t="s">
        <v>141</v>
      </c>
      <c r="L211" s="45"/>
      <c r="M211" s="212" t="s">
        <v>19</v>
      </c>
      <c r="N211" s="213" t="s">
        <v>43</v>
      </c>
      <c r="O211" s="85"/>
      <c r="P211" s="214">
        <f>O211*H211</f>
        <v>0</v>
      </c>
      <c r="Q211" s="214">
        <v>0</v>
      </c>
      <c r="R211" s="214">
        <f>Q211*H211</f>
        <v>0</v>
      </c>
      <c r="S211" s="214">
        <v>0</v>
      </c>
      <c r="T211" s="215">
        <f>S211*H211</f>
        <v>0</v>
      </c>
      <c r="U211" s="39"/>
      <c r="V211" s="39"/>
      <c r="W211" s="39"/>
      <c r="X211" s="39"/>
      <c r="Y211" s="39"/>
      <c r="Z211" s="39"/>
      <c r="AA211" s="39"/>
      <c r="AB211" s="39"/>
      <c r="AC211" s="39"/>
      <c r="AD211" s="39"/>
      <c r="AE211" s="39"/>
      <c r="AR211" s="216" t="s">
        <v>173</v>
      </c>
      <c r="AT211" s="216" t="s">
        <v>137</v>
      </c>
      <c r="AU211" s="216" t="s">
        <v>82</v>
      </c>
      <c r="AY211" s="18" t="s">
        <v>134</v>
      </c>
      <c r="BE211" s="217">
        <f>IF(N211="základní",J211,0)</f>
        <v>0</v>
      </c>
      <c r="BF211" s="217">
        <f>IF(N211="snížená",J211,0)</f>
        <v>0</v>
      </c>
      <c r="BG211" s="217">
        <f>IF(N211="zákl. přenesená",J211,0)</f>
        <v>0</v>
      </c>
      <c r="BH211" s="217">
        <f>IF(N211="sníž. přenesená",J211,0)</f>
        <v>0</v>
      </c>
      <c r="BI211" s="217">
        <f>IF(N211="nulová",J211,0)</f>
        <v>0</v>
      </c>
      <c r="BJ211" s="18" t="s">
        <v>80</v>
      </c>
      <c r="BK211" s="217">
        <f>ROUND(I211*H211,2)</f>
        <v>0</v>
      </c>
      <c r="BL211" s="18" t="s">
        <v>173</v>
      </c>
      <c r="BM211" s="216" t="s">
        <v>293</v>
      </c>
    </row>
    <row r="212" s="2" customFormat="1">
      <c r="A212" s="39"/>
      <c r="B212" s="40"/>
      <c r="C212" s="41"/>
      <c r="D212" s="218" t="s">
        <v>143</v>
      </c>
      <c r="E212" s="41"/>
      <c r="F212" s="219" t="s">
        <v>292</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143</v>
      </c>
      <c r="AU212" s="18" t="s">
        <v>82</v>
      </c>
    </row>
    <row r="213" s="2" customFormat="1" ht="16.5" customHeight="1">
      <c r="A213" s="39"/>
      <c r="B213" s="40"/>
      <c r="C213" s="205" t="s">
        <v>294</v>
      </c>
      <c r="D213" s="205" t="s">
        <v>137</v>
      </c>
      <c r="E213" s="206" t="s">
        <v>295</v>
      </c>
      <c r="F213" s="207" t="s">
        <v>296</v>
      </c>
      <c r="G213" s="208" t="s">
        <v>284</v>
      </c>
      <c r="H213" s="209">
        <v>2</v>
      </c>
      <c r="I213" s="210"/>
      <c r="J213" s="211">
        <f>ROUND(I213*H213,2)</f>
        <v>0</v>
      </c>
      <c r="K213" s="207" t="s">
        <v>141</v>
      </c>
      <c r="L213" s="45"/>
      <c r="M213" s="212" t="s">
        <v>19</v>
      </c>
      <c r="N213" s="213" t="s">
        <v>43</v>
      </c>
      <c r="O213" s="85"/>
      <c r="P213" s="214">
        <f>O213*H213</f>
        <v>0</v>
      </c>
      <c r="Q213" s="214">
        <v>0</v>
      </c>
      <c r="R213" s="214">
        <f>Q213*H213</f>
        <v>0</v>
      </c>
      <c r="S213" s="214">
        <v>0</v>
      </c>
      <c r="T213" s="215">
        <f>S213*H213</f>
        <v>0</v>
      </c>
      <c r="U213" s="39"/>
      <c r="V213" s="39"/>
      <c r="W213" s="39"/>
      <c r="X213" s="39"/>
      <c r="Y213" s="39"/>
      <c r="Z213" s="39"/>
      <c r="AA213" s="39"/>
      <c r="AB213" s="39"/>
      <c r="AC213" s="39"/>
      <c r="AD213" s="39"/>
      <c r="AE213" s="39"/>
      <c r="AR213" s="216" t="s">
        <v>173</v>
      </c>
      <c r="AT213" s="216" t="s">
        <v>137</v>
      </c>
      <c r="AU213" s="216" t="s">
        <v>82</v>
      </c>
      <c r="AY213" s="18" t="s">
        <v>134</v>
      </c>
      <c r="BE213" s="217">
        <f>IF(N213="základní",J213,0)</f>
        <v>0</v>
      </c>
      <c r="BF213" s="217">
        <f>IF(N213="snížená",J213,0)</f>
        <v>0</v>
      </c>
      <c r="BG213" s="217">
        <f>IF(N213="zákl. přenesená",J213,0)</f>
        <v>0</v>
      </c>
      <c r="BH213" s="217">
        <f>IF(N213="sníž. přenesená",J213,0)</f>
        <v>0</v>
      </c>
      <c r="BI213" s="217">
        <f>IF(N213="nulová",J213,0)</f>
        <v>0</v>
      </c>
      <c r="BJ213" s="18" t="s">
        <v>80</v>
      </c>
      <c r="BK213" s="217">
        <f>ROUND(I213*H213,2)</f>
        <v>0</v>
      </c>
      <c r="BL213" s="18" t="s">
        <v>173</v>
      </c>
      <c r="BM213" s="216" t="s">
        <v>297</v>
      </c>
    </row>
    <row r="214" s="2" customFormat="1">
      <c r="A214" s="39"/>
      <c r="B214" s="40"/>
      <c r="C214" s="41"/>
      <c r="D214" s="218" t="s">
        <v>143</v>
      </c>
      <c r="E214" s="41"/>
      <c r="F214" s="219" t="s">
        <v>296</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143</v>
      </c>
      <c r="AU214" s="18" t="s">
        <v>82</v>
      </c>
    </row>
    <row r="215" s="2" customFormat="1" ht="16.5" customHeight="1">
      <c r="A215" s="39"/>
      <c r="B215" s="40"/>
      <c r="C215" s="246" t="s">
        <v>220</v>
      </c>
      <c r="D215" s="246" t="s">
        <v>298</v>
      </c>
      <c r="E215" s="247" t="s">
        <v>299</v>
      </c>
      <c r="F215" s="248" t="s">
        <v>300</v>
      </c>
      <c r="G215" s="249" t="s">
        <v>284</v>
      </c>
      <c r="H215" s="250">
        <v>2</v>
      </c>
      <c r="I215" s="251"/>
      <c r="J215" s="252">
        <f>ROUND(I215*H215,2)</f>
        <v>0</v>
      </c>
      <c r="K215" s="248" t="s">
        <v>141</v>
      </c>
      <c r="L215" s="253"/>
      <c r="M215" s="254" t="s">
        <v>19</v>
      </c>
      <c r="N215" s="255" t="s">
        <v>43</v>
      </c>
      <c r="O215" s="85"/>
      <c r="P215" s="214">
        <f>O215*H215</f>
        <v>0</v>
      </c>
      <c r="Q215" s="214">
        <v>0</v>
      </c>
      <c r="R215" s="214">
        <f>Q215*H215</f>
        <v>0</v>
      </c>
      <c r="S215" s="214">
        <v>0</v>
      </c>
      <c r="T215" s="215">
        <f>S215*H215</f>
        <v>0</v>
      </c>
      <c r="U215" s="39"/>
      <c r="V215" s="39"/>
      <c r="W215" s="39"/>
      <c r="X215" s="39"/>
      <c r="Y215" s="39"/>
      <c r="Z215" s="39"/>
      <c r="AA215" s="39"/>
      <c r="AB215" s="39"/>
      <c r="AC215" s="39"/>
      <c r="AD215" s="39"/>
      <c r="AE215" s="39"/>
      <c r="AR215" s="216" t="s">
        <v>215</v>
      </c>
      <c r="AT215" s="216" t="s">
        <v>298</v>
      </c>
      <c r="AU215" s="216" t="s">
        <v>82</v>
      </c>
      <c r="AY215" s="18" t="s">
        <v>134</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173</v>
      </c>
      <c r="BM215" s="216" t="s">
        <v>301</v>
      </c>
    </row>
    <row r="216" s="2" customFormat="1">
      <c r="A216" s="39"/>
      <c r="B216" s="40"/>
      <c r="C216" s="41"/>
      <c r="D216" s="218" t="s">
        <v>143</v>
      </c>
      <c r="E216" s="41"/>
      <c r="F216" s="219" t="s">
        <v>300</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143</v>
      </c>
      <c r="AU216" s="18" t="s">
        <v>82</v>
      </c>
    </row>
    <row r="217" s="2" customFormat="1" ht="16.5" customHeight="1">
      <c r="A217" s="39"/>
      <c r="B217" s="40"/>
      <c r="C217" s="246" t="s">
        <v>302</v>
      </c>
      <c r="D217" s="246" t="s">
        <v>298</v>
      </c>
      <c r="E217" s="247" t="s">
        <v>303</v>
      </c>
      <c r="F217" s="248" t="s">
        <v>304</v>
      </c>
      <c r="G217" s="249" t="s">
        <v>284</v>
      </c>
      <c r="H217" s="250">
        <v>2</v>
      </c>
      <c r="I217" s="251"/>
      <c r="J217" s="252">
        <f>ROUND(I217*H217,2)</f>
        <v>0</v>
      </c>
      <c r="K217" s="248" t="s">
        <v>141</v>
      </c>
      <c r="L217" s="253"/>
      <c r="M217" s="254" t="s">
        <v>19</v>
      </c>
      <c r="N217" s="255" t="s">
        <v>43</v>
      </c>
      <c r="O217" s="85"/>
      <c r="P217" s="214">
        <f>O217*H217</f>
        <v>0</v>
      </c>
      <c r="Q217" s="214">
        <v>0</v>
      </c>
      <c r="R217" s="214">
        <f>Q217*H217</f>
        <v>0</v>
      </c>
      <c r="S217" s="214">
        <v>0</v>
      </c>
      <c r="T217" s="215">
        <f>S217*H217</f>
        <v>0</v>
      </c>
      <c r="U217" s="39"/>
      <c r="V217" s="39"/>
      <c r="W217" s="39"/>
      <c r="X217" s="39"/>
      <c r="Y217" s="39"/>
      <c r="Z217" s="39"/>
      <c r="AA217" s="39"/>
      <c r="AB217" s="39"/>
      <c r="AC217" s="39"/>
      <c r="AD217" s="39"/>
      <c r="AE217" s="39"/>
      <c r="AR217" s="216" t="s">
        <v>215</v>
      </c>
      <c r="AT217" s="216" t="s">
        <v>298</v>
      </c>
      <c r="AU217" s="216" t="s">
        <v>82</v>
      </c>
      <c r="AY217" s="18" t="s">
        <v>134</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173</v>
      </c>
      <c r="BM217" s="216" t="s">
        <v>305</v>
      </c>
    </row>
    <row r="218" s="2" customFormat="1">
      <c r="A218" s="39"/>
      <c r="B218" s="40"/>
      <c r="C218" s="41"/>
      <c r="D218" s="218" t="s">
        <v>143</v>
      </c>
      <c r="E218" s="41"/>
      <c r="F218" s="219" t="s">
        <v>304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143</v>
      </c>
      <c r="AU218" s="18" t="s">
        <v>82</v>
      </c>
    </row>
    <row r="219" s="2" customFormat="1" ht="16.5" customHeight="1">
      <c r="A219" s="39"/>
      <c r="B219" s="40"/>
      <c r="C219" s="246" t="s">
        <v>224</v>
      </c>
      <c r="D219" s="246" t="s">
        <v>298</v>
      </c>
      <c r="E219" s="247" t="s">
        <v>306</v>
      </c>
      <c r="F219" s="248" t="s">
        <v>307</v>
      </c>
      <c r="G219" s="249" t="s">
        <v>284</v>
      </c>
      <c r="H219" s="250">
        <v>1</v>
      </c>
      <c r="I219" s="251"/>
      <c r="J219" s="252">
        <f>ROUND(I219*H219,2)</f>
        <v>0</v>
      </c>
      <c r="K219" s="248" t="s">
        <v>141</v>
      </c>
      <c r="L219" s="253"/>
      <c r="M219" s="254" t="s">
        <v>19</v>
      </c>
      <c r="N219" s="255" t="s">
        <v>43</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215</v>
      </c>
      <c r="AT219" s="216" t="s">
        <v>298</v>
      </c>
      <c r="AU219" s="216" t="s">
        <v>82</v>
      </c>
      <c r="AY219" s="18" t="s">
        <v>134</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173</v>
      </c>
      <c r="BM219" s="216" t="s">
        <v>308</v>
      </c>
    </row>
    <row r="220" s="2" customFormat="1">
      <c r="A220" s="39"/>
      <c r="B220" s="40"/>
      <c r="C220" s="41"/>
      <c r="D220" s="218" t="s">
        <v>143</v>
      </c>
      <c r="E220" s="41"/>
      <c r="F220" s="219" t="s">
        <v>307</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143</v>
      </c>
      <c r="AU220" s="18" t="s">
        <v>82</v>
      </c>
    </row>
    <row r="221" s="2" customFormat="1" ht="16.5" customHeight="1">
      <c r="A221" s="39"/>
      <c r="B221" s="40"/>
      <c r="C221" s="246" t="s">
        <v>309</v>
      </c>
      <c r="D221" s="246" t="s">
        <v>298</v>
      </c>
      <c r="E221" s="247" t="s">
        <v>310</v>
      </c>
      <c r="F221" s="248" t="s">
        <v>311</v>
      </c>
      <c r="G221" s="249" t="s">
        <v>284</v>
      </c>
      <c r="H221" s="250">
        <v>1</v>
      </c>
      <c r="I221" s="251"/>
      <c r="J221" s="252">
        <f>ROUND(I221*H221,2)</f>
        <v>0</v>
      </c>
      <c r="K221" s="248" t="s">
        <v>141</v>
      </c>
      <c r="L221" s="253"/>
      <c r="M221" s="254" t="s">
        <v>19</v>
      </c>
      <c r="N221" s="255" t="s">
        <v>43</v>
      </c>
      <c r="O221" s="85"/>
      <c r="P221" s="214">
        <f>O221*H221</f>
        <v>0</v>
      </c>
      <c r="Q221" s="214">
        <v>0</v>
      </c>
      <c r="R221" s="214">
        <f>Q221*H221</f>
        <v>0</v>
      </c>
      <c r="S221" s="214">
        <v>0</v>
      </c>
      <c r="T221" s="215">
        <f>S221*H221</f>
        <v>0</v>
      </c>
      <c r="U221" s="39"/>
      <c r="V221" s="39"/>
      <c r="W221" s="39"/>
      <c r="X221" s="39"/>
      <c r="Y221" s="39"/>
      <c r="Z221" s="39"/>
      <c r="AA221" s="39"/>
      <c r="AB221" s="39"/>
      <c r="AC221" s="39"/>
      <c r="AD221" s="39"/>
      <c r="AE221" s="39"/>
      <c r="AR221" s="216" t="s">
        <v>215</v>
      </c>
      <c r="AT221" s="216" t="s">
        <v>298</v>
      </c>
      <c r="AU221" s="216" t="s">
        <v>82</v>
      </c>
      <c r="AY221" s="18" t="s">
        <v>134</v>
      </c>
      <c r="BE221" s="217">
        <f>IF(N221="základní",J221,0)</f>
        <v>0</v>
      </c>
      <c r="BF221" s="217">
        <f>IF(N221="snížená",J221,0)</f>
        <v>0</v>
      </c>
      <c r="BG221" s="217">
        <f>IF(N221="zákl. přenesená",J221,0)</f>
        <v>0</v>
      </c>
      <c r="BH221" s="217">
        <f>IF(N221="sníž. přenesená",J221,0)</f>
        <v>0</v>
      </c>
      <c r="BI221" s="217">
        <f>IF(N221="nulová",J221,0)</f>
        <v>0</v>
      </c>
      <c r="BJ221" s="18" t="s">
        <v>80</v>
      </c>
      <c r="BK221" s="217">
        <f>ROUND(I221*H221,2)</f>
        <v>0</v>
      </c>
      <c r="BL221" s="18" t="s">
        <v>173</v>
      </c>
      <c r="BM221" s="216" t="s">
        <v>312</v>
      </c>
    </row>
    <row r="222" s="2" customFormat="1">
      <c r="A222" s="39"/>
      <c r="B222" s="40"/>
      <c r="C222" s="41"/>
      <c r="D222" s="218" t="s">
        <v>143</v>
      </c>
      <c r="E222" s="41"/>
      <c r="F222" s="219" t="s">
        <v>311</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143</v>
      </c>
      <c r="AU222" s="18" t="s">
        <v>82</v>
      </c>
    </row>
    <row r="223" s="2" customFormat="1" ht="16.5" customHeight="1">
      <c r="A223" s="39"/>
      <c r="B223" s="40"/>
      <c r="C223" s="205" t="s">
        <v>229</v>
      </c>
      <c r="D223" s="205" t="s">
        <v>137</v>
      </c>
      <c r="E223" s="206" t="s">
        <v>313</v>
      </c>
      <c r="F223" s="207" t="s">
        <v>314</v>
      </c>
      <c r="G223" s="208" t="s">
        <v>284</v>
      </c>
      <c r="H223" s="209">
        <v>3</v>
      </c>
      <c r="I223" s="210"/>
      <c r="J223" s="211">
        <f>ROUND(I223*H223,2)</f>
        <v>0</v>
      </c>
      <c r="K223" s="207" t="s">
        <v>141</v>
      </c>
      <c r="L223" s="45"/>
      <c r="M223" s="212" t="s">
        <v>19</v>
      </c>
      <c r="N223" s="213" t="s">
        <v>43</v>
      </c>
      <c r="O223" s="85"/>
      <c r="P223" s="214">
        <f>O223*H223</f>
        <v>0</v>
      </c>
      <c r="Q223" s="214">
        <v>0</v>
      </c>
      <c r="R223" s="214">
        <f>Q223*H223</f>
        <v>0</v>
      </c>
      <c r="S223" s="214">
        <v>0</v>
      </c>
      <c r="T223" s="215">
        <f>S223*H223</f>
        <v>0</v>
      </c>
      <c r="U223" s="39"/>
      <c r="V223" s="39"/>
      <c r="W223" s="39"/>
      <c r="X223" s="39"/>
      <c r="Y223" s="39"/>
      <c r="Z223" s="39"/>
      <c r="AA223" s="39"/>
      <c r="AB223" s="39"/>
      <c r="AC223" s="39"/>
      <c r="AD223" s="39"/>
      <c r="AE223" s="39"/>
      <c r="AR223" s="216" t="s">
        <v>173</v>
      </c>
      <c r="AT223" s="216" t="s">
        <v>137</v>
      </c>
      <c r="AU223" s="216" t="s">
        <v>82</v>
      </c>
      <c r="AY223" s="18" t="s">
        <v>134</v>
      </c>
      <c r="BE223" s="217">
        <f>IF(N223="základní",J223,0)</f>
        <v>0</v>
      </c>
      <c r="BF223" s="217">
        <f>IF(N223="snížená",J223,0)</f>
        <v>0</v>
      </c>
      <c r="BG223" s="217">
        <f>IF(N223="zákl. přenesená",J223,0)</f>
        <v>0</v>
      </c>
      <c r="BH223" s="217">
        <f>IF(N223="sníž. přenesená",J223,0)</f>
        <v>0</v>
      </c>
      <c r="BI223" s="217">
        <f>IF(N223="nulová",J223,0)</f>
        <v>0</v>
      </c>
      <c r="BJ223" s="18" t="s">
        <v>80</v>
      </c>
      <c r="BK223" s="217">
        <f>ROUND(I223*H223,2)</f>
        <v>0</v>
      </c>
      <c r="BL223" s="18" t="s">
        <v>173</v>
      </c>
      <c r="BM223" s="216" t="s">
        <v>315</v>
      </c>
    </row>
    <row r="224" s="2" customFormat="1">
      <c r="A224" s="39"/>
      <c r="B224" s="40"/>
      <c r="C224" s="41"/>
      <c r="D224" s="218" t="s">
        <v>143</v>
      </c>
      <c r="E224" s="41"/>
      <c r="F224" s="219" t="s">
        <v>314</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143</v>
      </c>
      <c r="AU224" s="18" t="s">
        <v>82</v>
      </c>
    </row>
    <row r="225" s="2" customFormat="1" ht="24.15" customHeight="1">
      <c r="A225" s="39"/>
      <c r="B225" s="40"/>
      <c r="C225" s="205" t="s">
        <v>316</v>
      </c>
      <c r="D225" s="205" t="s">
        <v>137</v>
      </c>
      <c r="E225" s="206" t="s">
        <v>317</v>
      </c>
      <c r="F225" s="207" t="s">
        <v>318</v>
      </c>
      <c r="G225" s="208" t="s">
        <v>284</v>
      </c>
      <c r="H225" s="209">
        <v>4</v>
      </c>
      <c r="I225" s="210"/>
      <c r="J225" s="211">
        <f>ROUND(I225*H225,2)</f>
        <v>0</v>
      </c>
      <c r="K225" s="207" t="s">
        <v>141</v>
      </c>
      <c r="L225" s="45"/>
      <c r="M225" s="212" t="s">
        <v>19</v>
      </c>
      <c r="N225" s="213" t="s">
        <v>43</v>
      </c>
      <c r="O225" s="85"/>
      <c r="P225" s="214">
        <f>O225*H225</f>
        <v>0</v>
      </c>
      <c r="Q225" s="214">
        <v>0</v>
      </c>
      <c r="R225" s="214">
        <f>Q225*H225</f>
        <v>0</v>
      </c>
      <c r="S225" s="214">
        <v>0</v>
      </c>
      <c r="T225" s="215">
        <f>S225*H225</f>
        <v>0</v>
      </c>
      <c r="U225" s="39"/>
      <c r="V225" s="39"/>
      <c r="W225" s="39"/>
      <c r="X225" s="39"/>
      <c r="Y225" s="39"/>
      <c r="Z225" s="39"/>
      <c r="AA225" s="39"/>
      <c r="AB225" s="39"/>
      <c r="AC225" s="39"/>
      <c r="AD225" s="39"/>
      <c r="AE225" s="39"/>
      <c r="AR225" s="216" t="s">
        <v>173</v>
      </c>
      <c r="AT225" s="216" t="s">
        <v>137</v>
      </c>
      <c r="AU225" s="216" t="s">
        <v>82</v>
      </c>
      <c r="AY225" s="18" t="s">
        <v>134</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173</v>
      </c>
      <c r="BM225" s="216" t="s">
        <v>319</v>
      </c>
    </row>
    <row r="226" s="2" customFormat="1">
      <c r="A226" s="39"/>
      <c r="B226" s="40"/>
      <c r="C226" s="41"/>
      <c r="D226" s="218" t="s">
        <v>143</v>
      </c>
      <c r="E226" s="41"/>
      <c r="F226" s="219" t="s">
        <v>318</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143</v>
      </c>
      <c r="AU226" s="18" t="s">
        <v>82</v>
      </c>
    </row>
    <row r="227" s="2" customFormat="1">
      <c r="A227" s="39"/>
      <c r="B227" s="40"/>
      <c r="C227" s="41"/>
      <c r="D227" s="218" t="s">
        <v>146</v>
      </c>
      <c r="E227" s="41"/>
      <c r="F227" s="223" t="s">
        <v>320</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146</v>
      </c>
      <c r="AU227" s="18" t="s">
        <v>82</v>
      </c>
    </row>
    <row r="228" s="15" customFormat="1">
      <c r="A228" s="15"/>
      <c r="B228" s="256"/>
      <c r="C228" s="257"/>
      <c r="D228" s="218" t="s">
        <v>148</v>
      </c>
      <c r="E228" s="258" t="s">
        <v>19</v>
      </c>
      <c r="F228" s="259" t="s">
        <v>321</v>
      </c>
      <c r="G228" s="257"/>
      <c r="H228" s="258" t="s">
        <v>19</v>
      </c>
      <c r="I228" s="260"/>
      <c r="J228" s="257"/>
      <c r="K228" s="257"/>
      <c r="L228" s="261"/>
      <c r="M228" s="262"/>
      <c r="N228" s="263"/>
      <c r="O228" s="263"/>
      <c r="P228" s="263"/>
      <c r="Q228" s="263"/>
      <c r="R228" s="263"/>
      <c r="S228" s="263"/>
      <c r="T228" s="264"/>
      <c r="U228" s="15"/>
      <c r="V228" s="15"/>
      <c r="W228" s="15"/>
      <c r="X228" s="15"/>
      <c r="Y228" s="15"/>
      <c r="Z228" s="15"/>
      <c r="AA228" s="15"/>
      <c r="AB228" s="15"/>
      <c r="AC228" s="15"/>
      <c r="AD228" s="15"/>
      <c r="AE228" s="15"/>
      <c r="AT228" s="265" t="s">
        <v>148</v>
      </c>
      <c r="AU228" s="265" t="s">
        <v>82</v>
      </c>
      <c r="AV228" s="15" t="s">
        <v>80</v>
      </c>
      <c r="AW228" s="15" t="s">
        <v>31</v>
      </c>
      <c r="AX228" s="15" t="s">
        <v>72</v>
      </c>
      <c r="AY228" s="265" t="s">
        <v>134</v>
      </c>
    </row>
    <row r="229" s="13" customFormat="1">
      <c r="A229" s="13"/>
      <c r="B229" s="224"/>
      <c r="C229" s="225"/>
      <c r="D229" s="218" t="s">
        <v>148</v>
      </c>
      <c r="E229" s="226" t="s">
        <v>19</v>
      </c>
      <c r="F229" s="227" t="s">
        <v>151</v>
      </c>
      <c r="G229" s="225"/>
      <c r="H229" s="228">
        <v>3</v>
      </c>
      <c r="I229" s="229"/>
      <c r="J229" s="225"/>
      <c r="K229" s="225"/>
      <c r="L229" s="230"/>
      <c r="M229" s="231"/>
      <c r="N229" s="232"/>
      <c r="O229" s="232"/>
      <c r="P229" s="232"/>
      <c r="Q229" s="232"/>
      <c r="R229" s="232"/>
      <c r="S229" s="232"/>
      <c r="T229" s="233"/>
      <c r="U229" s="13"/>
      <c r="V229" s="13"/>
      <c r="W229" s="13"/>
      <c r="X229" s="13"/>
      <c r="Y229" s="13"/>
      <c r="Z229" s="13"/>
      <c r="AA229" s="13"/>
      <c r="AB229" s="13"/>
      <c r="AC229" s="13"/>
      <c r="AD229" s="13"/>
      <c r="AE229" s="13"/>
      <c r="AT229" s="234" t="s">
        <v>148</v>
      </c>
      <c r="AU229" s="234" t="s">
        <v>82</v>
      </c>
      <c r="AV229" s="13" t="s">
        <v>82</v>
      </c>
      <c r="AW229" s="13" t="s">
        <v>31</v>
      </c>
      <c r="AX229" s="13" t="s">
        <v>72</v>
      </c>
      <c r="AY229" s="234" t="s">
        <v>134</v>
      </c>
    </row>
    <row r="230" s="15" customFormat="1">
      <c r="A230" s="15"/>
      <c r="B230" s="256"/>
      <c r="C230" s="257"/>
      <c r="D230" s="218" t="s">
        <v>148</v>
      </c>
      <c r="E230" s="258" t="s">
        <v>19</v>
      </c>
      <c r="F230" s="259" t="s">
        <v>322</v>
      </c>
      <c r="G230" s="257"/>
      <c r="H230" s="258" t="s">
        <v>19</v>
      </c>
      <c r="I230" s="260"/>
      <c r="J230" s="257"/>
      <c r="K230" s="257"/>
      <c r="L230" s="261"/>
      <c r="M230" s="262"/>
      <c r="N230" s="263"/>
      <c r="O230" s="263"/>
      <c r="P230" s="263"/>
      <c r="Q230" s="263"/>
      <c r="R230" s="263"/>
      <c r="S230" s="263"/>
      <c r="T230" s="264"/>
      <c r="U230" s="15"/>
      <c r="V230" s="15"/>
      <c r="W230" s="15"/>
      <c r="X230" s="15"/>
      <c r="Y230" s="15"/>
      <c r="Z230" s="15"/>
      <c r="AA230" s="15"/>
      <c r="AB230" s="15"/>
      <c r="AC230" s="15"/>
      <c r="AD230" s="15"/>
      <c r="AE230" s="15"/>
      <c r="AT230" s="265" t="s">
        <v>148</v>
      </c>
      <c r="AU230" s="265" t="s">
        <v>82</v>
      </c>
      <c r="AV230" s="15" t="s">
        <v>80</v>
      </c>
      <c r="AW230" s="15" t="s">
        <v>31</v>
      </c>
      <c r="AX230" s="15" t="s">
        <v>72</v>
      </c>
      <c r="AY230" s="265" t="s">
        <v>134</v>
      </c>
    </row>
    <row r="231" s="13" customFormat="1">
      <c r="A231" s="13"/>
      <c r="B231" s="224"/>
      <c r="C231" s="225"/>
      <c r="D231" s="218" t="s">
        <v>148</v>
      </c>
      <c r="E231" s="226" t="s">
        <v>19</v>
      </c>
      <c r="F231" s="227" t="s">
        <v>80</v>
      </c>
      <c r="G231" s="225"/>
      <c r="H231" s="228">
        <v>1</v>
      </c>
      <c r="I231" s="229"/>
      <c r="J231" s="225"/>
      <c r="K231" s="225"/>
      <c r="L231" s="230"/>
      <c r="M231" s="231"/>
      <c r="N231" s="232"/>
      <c r="O231" s="232"/>
      <c r="P231" s="232"/>
      <c r="Q231" s="232"/>
      <c r="R231" s="232"/>
      <c r="S231" s="232"/>
      <c r="T231" s="233"/>
      <c r="U231" s="13"/>
      <c r="V231" s="13"/>
      <c r="W231" s="13"/>
      <c r="X231" s="13"/>
      <c r="Y231" s="13"/>
      <c r="Z231" s="13"/>
      <c r="AA231" s="13"/>
      <c r="AB231" s="13"/>
      <c r="AC231" s="13"/>
      <c r="AD231" s="13"/>
      <c r="AE231" s="13"/>
      <c r="AT231" s="234" t="s">
        <v>148</v>
      </c>
      <c r="AU231" s="234" t="s">
        <v>82</v>
      </c>
      <c r="AV231" s="13" t="s">
        <v>82</v>
      </c>
      <c r="AW231" s="13" t="s">
        <v>31</v>
      </c>
      <c r="AX231" s="13" t="s">
        <v>72</v>
      </c>
      <c r="AY231" s="234" t="s">
        <v>134</v>
      </c>
    </row>
    <row r="232" s="14" customFormat="1">
      <c r="A232" s="14"/>
      <c r="B232" s="235"/>
      <c r="C232" s="236"/>
      <c r="D232" s="218" t="s">
        <v>148</v>
      </c>
      <c r="E232" s="237" t="s">
        <v>19</v>
      </c>
      <c r="F232" s="238" t="s">
        <v>150</v>
      </c>
      <c r="G232" s="236"/>
      <c r="H232" s="239">
        <v>4</v>
      </c>
      <c r="I232" s="240"/>
      <c r="J232" s="236"/>
      <c r="K232" s="236"/>
      <c r="L232" s="241"/>
      <c r="M232" s="242"/>
      <c r="N232" s="243"/>
      <c r="O232" s="243"/>
      <c r="P232" s="243"/>
      <c r="Q232" s="243"/>
      <c r="R232" s="243"/>
      <c r="S232" s="243"/>
      <c r="T232" s="244"/>
      <c r="U232" s="14"/>
      <c r="V232" s="14"/>
      <c r="W232" s="14"/>
      <c r="X232" s="14"/>
      <c r="Y232" s="14"/>
      <c r="Z232" s="14"/>
      <c r="AA232" s="14"/>
      <c r="AB232" s="14"/>
      <c r="AC232" s="14"/>
      <c r="AD232" s="14"/>
      <c r="AE232" s="14"/>
      <c r="AT232" s="245" t="s">
        <v>148</v>
      </c>
      <c r="AU232" s="245" t="s">
        <v>82</v>
      </c>
      <c r="AV232" s="14" t="s">
        <v>142</v>
      </c>
      <c r="AW232" s="14" t="s">
        <v>31</v>
      </c>
      <c r="AX232" s="14" t="s">
        <v>80</v>
      </c>
      <c r="AY232" s="245" t="s">
        <v>134</v>
      </c>
    </row>
    <row r="233" s="2" customFormat="1" ht="24.15" customHeight="1">
      <c r="A233" s="39"/>
      <c r="B233" s="40"/>
      <c r="C233" s="205" t="s">
        <v>233</v>
      </c>
      <c r="D233" s="205" t="s">
        <v>137</v>
      </c>
      <c r="E233" s="206" t="s">
        <v>323</v>
      </c>
      <c r="F233" s="207" t="s">
        <v>324</v>
      </c>
      <c r="G233" s="208" t="s">
        <v>214</v>
      </c>
      <c r="H233" s="209">
        <v>0.042999999999999997</v>
      </c>
      <c r="I233" s="210"/>
      <c r="J233" s="211">
        <f>ROUND(I233*H233,2)</f>
        <v>0</v>
      </c>
      <c r="K233" s="207" t="s">
        <v>141</v>
      </c>
      <c r="L233" s="45"/>
      <c r="M233" s="212" t="s">
        <v>19</v>
      </c>
      <c r="N233" s="213" t="s">
        <v>43</v>
      </c>
      <c r="O233" s="85"/>
      <c r="P233" s="214">
        <f>O233*H233</f>
        <v>0</v>
      </c>
      <c r="Q233" s="214">
        <v>0</v>
      </c>
      <c r="R233" s="214">
        <f>Q233*H233</f>
        <v>0</v>
      </c>
      <c r="S233" s="214">
        <v>0</v>
      </c>
      <c r="T233" s="215">
        <f>S233*H233</f>
        <v>0</v>
      </c>
      <c r="U233" s="39"/>
      <c r="V233" s="39"/>
      <c r="W233" s="39"/>
      <c r="X233" s="39"/>
      <c r="Y233" s="39"/>
      <c r="Z233" s="39"/>
      <c r="AA233" s="39"/>
      <c r="AB233" s="39"/>
      <c r="AC233" s="39"/>
      <c r="AD233" s="39"/>
      <c r="AE233" s="39"/>
      <c r="AR233" s="216" t="s">
        <v>173</v>
      </c>
      <c r="AT233" s="216" t="s">
        <v>137</v>
      </c>
      <c r="AU233" s="216" t="s">
        <v>82</v>
      </c>
      <c r="AY233" s="18" t="s">
        <v>134</v>
      </c>
      <c r="BE233" s="217">
        <f>IF(N233="základní",J233,0)</f>
        <v>0</v>
      </c>
      <c r="BF233" s="217">
        <f>IF(N233="snížená",J233,0)</f>
        <v>0</v>
      </c>
      <c r="BG233" s="217">
        <f>IF(N233="zákl. přenesená",J233,0)</f>
        <v>0</v>
      </c>
      <c r="BH233" s="217">
        <f>IF(N233="sníž. přenesená",J233,0)</f>
        <v>0</v>
      </c>
      <c r="BI233" s="217">
        <f>IF(N233="nulová",J233,0)</f>
        <v>0</v>
      </c>
      <c r="BJ233" s="18" t="s">
        <v>80</v>
      </c>
      <c r="BK233" s="217">
        <f>ROUND(I233*H233,2)</f>
        <v>0</v>
      </c>
      <c r="BL233" s="18" t="s">
        <v>173</v>
      </c>
      <c r="BM233" s="216" t="s">
        <v>325</v>
      </c>
    </row>
    <row r="234" s="2" customFormat="1">
      <c r="A234" s="39"/>
      <c r="B234" s="40"/>
      <c r="C234" s="41"/>
      <c r="D234" s="218" t="s">
        <v>143</v>
      </c>
      <c r="E234" s="41"/>
      <c r="F234" s="219" t="s">
        <v>324</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143</v>
      </c>
      <c r="AU234" s="18" t="s">
        <v>82</v>
      </c>
    </row>
    <row r="235" s="2" customFormat="1">
      <c r="A235" s="39"/>
      <c r="B235" s="40"/>
      <c r="C235" s="41"/>
      <c r="D235" s="218" t="s">
        <v>146</v>
      </c>
      <c r="E235" s="41"/>
      <c r="F235" s="223" t="s">
        <v>326</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146</v>
      </c>
      <c r="AU235" s="18" t="s">
        <v>82</v>
      </c>
    </row>
    <row r="236" s="12" customFormat="1" ht="22.8" customHeight="1">
      <c r="A236" s="12"/>
      <c r="B236" s="189"/>
      <c r="C236" s="190"/>
      <c r="D236" s="191" t="s">
        <v>71</v>
      </c>
      <c r="E236" s="203" t="s">
        <v>327</v>
      </c>
      <c r="F236" s="203" t="s">
        <v>328</v>
      </c>
      <c r="G236" s="190"/>
      <c r="H236" s="190"/>
      <c r="I236" s="193"/>
      <c r="J236" s="204">
        <f>BK236</f>
        <v>0</v>
      </c>
      <c r="K236" s="190"/>
      <c r="L236" s="195"/>
      <c r="M236" s="196"/>
      <c r="N236" s="197"/>
      <c r="O236" s="197"/>
      <c r="P236" s="198">
        <f>SUM(P237:P244)</f>
        <v>0</v>
      </c>
      <c r="Q236" s="197"/>
      <c r="R236" s="198">
        <f>SUM(R237:R244)</f>
        <v>0</v>
      </c>
      <c r="S236" s="197"/>
      <c r="T236" s="199">
        <f>SUM(T237:T244)</f>
        <v>0</v>
      </c>
      <c r="U236" s="12"/>
      <c r="V236" s="12"/>
      <c r="W236" s="12"/>
      <c r="X236" s="12"/>
      <c r="Y236" s="12"/>
      <c r="Z236" s="12"/>
      <c r="AA236" s="12"/>
      <c r="AB236" s="12"/>
      <c r="AC236" s="12"/>
      <c r="AD236" s="12"/>
      <c r="AE236" s="12"/>
      <c r="AR236" s="200" t="s">
        <v>82</v>
      </c>
      <c r="AT236" s="201" t="s">
        <v>71</v>
      </c>
      <c r="AU236" s="201" t="s">
        <v>80</v>
      </c>
      <c r="AY236" s="200" t="s">
        <v>134</v>
      </c>
      <c r="BK236" s="202">
        <f>SUM(BK237:BK244)</f>
        <v>0</v>
      </c>
    </row>
    <row r="237" s="2" customFormat="1" ht="16.5" customHeight="1">
      <c r="A237" s="39"/>
      <c r="B237" s="40"/>
      <c r="C237" s="205" t="s">
        <v>329</v>
      </c>
      <c r="D237" s="205" t="s">
        <v>137</v>
      </c>
      <c r="E237" s="206" t="s">
        <v>330</v>
      </c>
      <c r="F237" s="207" t="s">
        <v>331</v>
      </c>
      <c r="G237" s="208" t="s">
        <v>284</v>
      </c>
      <c r="H237" s="209">
        <v>2</v>
      </c>
      <c r="I237" s="210"/>
      <c r="J237" s="211">
        <f>ROUND(I237*H237,2)</f>
        <v>0</v>
      </c>
      <c r="K237" s="207" t="s">
        <v>141</v>
      </c>
      <c r="L237" s="45"/>
      <c r="M237" s="212" t="s">
        <v>19</v>
      </c>
      <c r="N237" s="213" t="s">
        <v>43</v>
      </c>
      <c r="O237" s="85"/>
      <c r="P237" s="214">
        <f>O237*H237</f>
        <v>0</v>
      </c>
      <c r="Q237" s="214">
        <v>0</v>
      </c>
      <c r="R237" s="214">
        <f>Q237*H237</f>
        <v>0</v>
      </c>
      <c r="S237" s="214">
        <v>0</v>
      </c>
      <c r="T237" s="215">
        <f>S237*H237</f>
        <v>0</v>
      </c>
      <c r="U237" s="39"/>
      <c r="V237" s="39"/>
      <c r="W237" s="39"/>
      <c r="X237" s="39"/>
      <c r="Y237" s="39"/>
      <c r="Z237" s="39"/>
      <c r="AA237" s="39"/>
      <c r="AB237" s="39"/>
      <c r="AC237" s="39"/>
      <c r="AD237" s="39"/>
      <c r="AE237" s="39"/>
      <c r="AR237" s="216" t="s">
        <v>173</v>
      </c>
      <c r="AT237" s="216" t="s">
        <v>137</v>
      </c>
      <c r="AU237" s="216" t="s">
        <v>82</v>
      </c>
      <c r="AY237" s="18" t="s">
        <v>134</v>
      </c>
      <c r="BE237" s="217">
        <f>IF(N237="základní",J237,0)</f>
        <v>0</v>
      </c>
      <c r="BF237" s="217">
        <f>IF(N237="snížená",J237,0)</f>
        <v>0</v>
      </c>
      <c r="BG237" s="217">
        <f>IF(N237="zákl. přenesená",J237,0)</f>
        <v>0</v>
      </c>
      <c r="BH237" s="217">
        <f>IF(N237="sníž. přenesená",J237,0)</f>
        <v>0</v>
      </c>
      <c r="BI237" s="217">
        <f>IF(N237="nulová",J237,0)</f>
        <v>0</v>
      </c>
      <c r="BJ237" s="18" t="s">
        <v>80</v>
      </c>
      <c r="BK237" s="217">
        <f>ROUND(I237*H237,2)</f>
        <v>0</v>
      </c>
      <c r="BL237" s="18" t="s">
        <v>173</v>
      </c>
      <c r="BM237" s="216" t="s">
        <v>332</v>
      </c>
    </row>
    <row r="238" s="2" customFormat="1">
      <c r="A238" s="39"/>
      <c r="B238" s="40"/>
      <c r="C238" s="41"/>
      <c r="D238" s="218" t="s">
        <v>143</v>
      </c>
      <c r="E238" s="41"/>
      <c r="F238" s="219" t="s">
        <v>331</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143</v>
      </c>
      <c r="AU238" s="18" t="s">
        <v>82</v>
      </c>
    </row>
    <row r="239" s="2" customFormat="1">
      <c r="A239" s="39"/>
      <c r="B239" s="40"/>
      <c r="C239" s="41"/>
      <c r="D239" s="218" t="s">
        <v>146</v>
      </c>
      <c r="E239" s="41"/>
      <c r="F239" s="223" t="s">
        <v>333</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146</v>
      </c>
      <c r="AU239" s="18" t="s">
        <v>82</v>
      </c>
    </row>
    <row r="240" s="2" customFormat="1" ht="16.5" customHeight="1">
      <c r="A240" s="39"/>
      <c r="B240" s="40"/>
      <c r="C240" s="246" t="s">
        <v>237</v>
      </c>
      <c r="D240" s="246" t="s">
        <v>298</v>
      </c>
      <c r="E240" s="247" t="s">
        <v>334</v>
      </c>
      <c r="F240" s="248" t="s">
        <v>335</v>
      </c>
      <c r="G240" s="249" t="s">
        <v>284</v>
      </c>
      <c r="H240" s="250">
        <v>2</v>
      </c>
      <c r="I240" s="251"/>
      <c r="J240" s="252">
        <f>ROUND(I240*H240,2)</f>
        <v>0</v>
      </c>
      <c r="K240" s="248" t="s">
        <v>336</v>
      </c>
      <c r="L240" s="253"/>
      <c r="M240" s="254" t="s">
        <v>19</v>
      </c>
      <c r="N240" s="255" t="s">
        <v>43</v>
      </c>
      <c r="O240" s="85"/>
      <c r="P240" s="214">
        <f>O240*H240</f>
        <v>0</v>
      </c>
      <c r="Q240" s="214">
        <v>0</v>
      </c>
      <c r="R240" s="214">
        <f>Q240*H240</f>
        <v>0</v>
      </c>
      <c r="S240" s="214">
        <v>0</v>
      </c>
      <c r="T240" s="215">
        <f>S240*H240</f>
        <v>0</v>
      </c>
      <c r="U240" s="39"/>
      <c r="V240" s="39"/>
      <c r="W240" s="39"/>
      <c r="X240" s="39"/>
      <c r="Y240" s="39"/>
      <c r="Z240" s="39"/>
      <c r="AA240" s="39"/>
      <c r="AB240" s="39"/>
      <c r="AC240" s="39"/>
      <c r="AD240" s="39"/>
      <c r="AE240" s="39"/>
      <c r="AR240" s="216" t="s">
        <v>215</v>
      </c>
      <c r="AT240" s="216" t="s">
        <v>298</v>
      </c>
      <c r="AU240" s="216" t="s">
        <v>82</v>
      </c>
      <c r="AY240" s="18" t="s">
        <v>134</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173</v>
      </c>
      <c r="BM240" s="216" t="s">
        <v>337</v>
      </c>
    </row>
    <row r="241" s="2" customFormat="1">
      <c r="A241" s="39"/>
      <c r="B241" s="40"/>
      <c r="C241" s="41"/>
      <c r="D241" s="218" t="s">
        <v>143</v>
      </c>
      <c r="E241" s="41"/>
      <c r="F241" s="219" t="s">
        <v>335</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143</v>
      </c>
      <c r="AU241" s="18" t="s">
        <v>82</v>
      </c>
    </row>
    <row r="242" s="2" customFormat="1" ht="24.15" customHeight="1">
      <c r="A242" s="39"/>
      <c r="B242" s="40"/>
      <c r="C242" s="205" t="s">
        <v>338</v>
      </c>
      <c r="D242" s="205" t="s">
        <v>137</v>
      </c>
      <c r="E242" s="206" t="s">
        <v>339</v>
      </c>
      <c r="F242" s="207" t="s">
        <v>340</v>
      </c>
      <c r="G242" s="208" t="s">
        <v>214</v>
      </c>
      <c r="H242" s="209">
        <v>0.01</v>
      </c>
      <c r="I242" s="210"/>
      <c r="J242" s="211">
        <f>ROUND(I242*H242,2)</f>
        <v>0</v>
      </c>
      <c r="K242" s="207" t="s">
        <v>141</v>
      </c>
      <c r="L242" s="45"/>
      <c r="M242" s="212" t="s">
        <v>19</v>
      </c>
      <c r="N242" s="213" t="s">
        <v>43</v>
      </c>
      <c r="O242" s="85"/>
      <c r="P242" s="214">
        <f>O242*H242</f>
        <v>0</v>
      </c>
      <c r="Q242" s="214">
        <v>0</v>
      </c>
      <c r="R242" s="214">
        <f>Q242*H242</f>
        <v>0</v>
      </c>
      <c r="S242" s="214">
        <v>0</v>
      </c>
      <c r="T242" s="215">
        <f>S242*H242</f>
        <v>0</v>
      </c>
      <c r="U242" s="39"/>
      <c r="V242" s="39"/>
      <c r="W242" s="39"/>
      <c r="X242" s="39"/>
      <c r="Y242" s="39"/>
      <c r="Z242" s="39"/>
      <c r="AA242" s="39"/>
      <c r="AB242" s="39"/>
      <c r="AC242" s="39"/>
      <c r="AD242" s="39"/>
      <c r="AE242" s="39"/>
      <c r="AR242" s="216" t="s">
        <v>173</v>
      </c>
      <c r="AT242" s="216" t="s">
        <v>137</v>
      </c>
      <c r="AU242" s="216" t="s">
        <v>82</v>
      </c>
      <c r="AY242" s="18" t="s">
        <v>134</v>
      </c>
      <c r="BE242" s="217">
        <f>IF(N242="základní",J242,0)</f>
        <v>0</v>
      </c>
      <c r="BF242" s="217">
        <f>IF(N242="snížená",J242,0)</f>
        <v>0</v>
      </c>
      <c r="BG242" s="217">
        <f>IF(N242="zákl. přenesená",J242,0)</f>
        <v>0</v>
      </c>
      <c r="BH242" s="217">
        <f>IF(N242="sníž. přenesená",J242,0)</f>
        <v>0</v>
      </c>
      <c r="BI242" s="217">
        <f>IF(N242="nulová",J242,0)</f>
        <v>0</v>
      </c>
      <c r="BJ242" s="18" t="s">
        <v>80</v>
      </c>
      <c r="BK242" s="217">
        <f>ROUND(I242*H242,2)</f>
        <v>0</v>
      </c>
      <c r="BL242" s="18" t="s">
        <v>173</v>
      </c>
      <c r="BM242" s="216" t="s">
        <v>341</v>
      </c>
    </row>
    <row r="243" s="2" customFormat="1">
      <c r="A243" s="39"/>
      <c r="B243" s="40"/>
      <c r="C243" s="41"/>
      <c r="D243" s="218" t="s">
        <v>143</v>
      </c>
      <c r="E243" s="41"/>
      <c r="F243" s="219" t="s">
        <v>340</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143</v>
      </c>
      <c r="AU243" s="18" t="s">
        <v>82</v>
      </c>
    </row>
    <row r="244" s="2" customFormat="1">
      <c r="A244" s="39"/>
      <c r="B244" s="40"/>
      <c r="C244" s="41"/>
      <c r="D244" s="218" t="s">
        <v>146</v>
      </c>
      <c r="E244" s="41"/>
      <c r="F244" s="223" t="s">
        <v>342</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146</v>
      </c>
      <c r="AU244" s="18" t="s">
        <v>82</v>
      </c>
    </row>
    <row r="245" s="12" customFormat="1" ht="22.8" customHeight="1">
      <c r="A245" s="12"/>
      <c r="B245" s="189"/>
      <c r="C245" s="190"/>
      <c r="D245" s="191" t="s">
        <v>71</v>
      </c>
      <c r="E245" s="203" t="s">
        <v>343</v>
      </c>
      <c r="F245" s="203" t="s">
        <v>344</v>
      </c>
      <c r="G245" s="190"/>
      <c r="H245" s="190"/>
      <c r="I245" s="193"/>
      <c r="J245" s="204">
        <f>BK245</f>
        <v>0</v>
      </c>
      <c r="K245" s="190"/>
      <c r="L245" s="195"/>
      <c r="M245" s="196"/>
      <c r="N245" s="197"/>
      <c r="O245" s="197"/>
      <c r="P245" s="198">
        <f>SUM(P246:P291)</f>
        <v>0</v>
      </c>
      <c r="Q245" s="197"/>
      <c r="R245" s="198">
        <f>SUM(R246:R291)</f>
        <v>0</v>
      </c>
      <c r="S245" s="197"/>
      <c r="T245" s="199">
        <f>SUM(T246:T291)</f>
        <v>0</v>
      </c>
      <c r="U245" s="12"/>
      <c r="V245" s="12"/>
      <c r="W245" s="12"/>
      <c r="X245" s="12"/>
      <c r="Y245" s="12"/>
      <c r="Z245" s="12"/>
      <c r="AA245" s="12"/>
      <c r="AB245" s="12"/>
      <c r="AC245" s="12"/>
      <c r="AD245" s="12"/>
      <c r="AE245" s="12"/>
      <c r="AR245" s="200" t="s">
        <v>82</v>
      </c>
      <c r="AT245" s="201" t="s">
        <v>71</v>
      </c>
      <c r="AU245" s="201" t="s">
        <v>80</v>
      </c>
      <c r="AY245" s="200" t="s">
        <v>134</v>
      </c>
      <c r="BK245" s="202">
        <f>SUM(BK246:BK291)</f>
        <v>0</v>
      </c>
    </row>
    <row r="246" s="2" customFormat="1" ht="16.5" customHeight="1">
      <c r="A246" s="39"/>
      <c r="B246" s="40"/>
      <c r="C246" s="205" t="s">
        <v>245</v>
      </c>
      <c r="D246" s="205" t="s">
        <v>137</v>
      </c>
      <c r="E246" s="206" t="s">
        <v>345</v>
      </c>
      <c r="F246" s="207" t="s">
        <v>346</v>
      </c>
      <c r="G246" s="208" t="s">
        <v>140</v>
      </c>
      <c r="H246" s="209">
        <v>41.880000000000003</v>
      </c>
      <c r="I246" s="210"/>
      <c r="J246" s="211">
        <f>ROUND(I246*H246,2)</f>
        <v>0</v>
      </c>
      <c r="K246" s="207" t="s">
        <v>141</v>
      </c>
      <c r="L246" s="45"/>
      <c r="M246" s="212" t="s">
        <v>19</v>
      </c>
      <c r="N246" s="213" t="s">
        <v>43</v>
      </c>
      <c r="O246" s="85"/>
      <c r="P246" s="214">
        <f>O246*H246</f>
        <v>0</v>
      </c>
      <c r="Q246" s="214">
        <v>0</v>
      </c>
      <c r="R246" s="214">
        <f>Q246*H246</f>
        <v>0</v>
      </c>
      <c r="S246" s="214">
        <v>0</v>
      </c>
      <c r="T246" s="215">
        <f>S246*H246</f>
        <v>0</v>
      </c>
      <c r="U246" s="39"/>
      <c r="V246" s="39"/>
      <c r="W246" s="39"/>
      <c r="X246" s="39"/>
      <c r="Y246" s="39"/>
      <c r="Z246" s="39"/>
      <c r="AA246" s="39"/>
      <c r="AB246" s="39"/>
      <c r="AC246" s="39"/>
      <c r="AD246" s="39"/>
      <c r="AE246" s="39"/>
      <c r="AR246" s="216" t="s">
        <v>173</v>
      </c>
      <c r="AT246" s="216" t="s">
        <v>137</v>
      </c>
      <c r="AU246" s="216" t="s">
        <v>82</v>
      </c>
      <c r="AY246" s="18" t="s">
        <v>134</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173</v>
      </c>
      <c r="BM246" s="216" t="s">
        <v>347</v>
      </c>
    </row>
    <row r="247" s="2" customFormat="1">
      <c r="A247" s="39"/>
      <c r="B247" s="40"/>
      <c r="C247" s="41"/>
      <c r="D247" s="218" t="s">
        <v>143</v>
      </c>
      <c r="E247" s="41"/>
      <c r="F247" s="219" t="s">
        <v>346</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143</v>
      </c>
      <c r="AU247" s="18" t="s">
        <v>82</v>
      </c>
    </row>
    <row r="248" s="2" customFormat="1">
      <c r="A248" s="39"/>
      <c r="B248" s="40"/>
      <c r="C248" s="41"/>
      <c r="D248" s="218" t="s">
        <v>146</v>
      </c>
      <c r="E248" s="41"/>
      <c r="F248" s="223" t="s">
        <v>348</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146</v>
      </c>
      <c r="AU248" s="18" t="s">
        <v>82</v>
      </c>
    </row>
    <row r="249" s="2" customFormat="1" ht="16.5" customHeight="1">
      <c r="A249" s="39"/>
      <c r="B249" s="40"/>
      <c r="C249" s="205" t="s">
        <v>349</v>
      </c>
      <c r="D249" s="205" t="s">
        <v>137</v>
      </c>
      <c r="E249" s="206" t="s">
        <v>350</v>
      </c>
      <c r="F249" s="207" t="s">
        <v>351</v>
      </c>
      <c r="G249" s="208" t="s">
        <v>140</v>
      </c>
      <c r="H249" s="209">
        <v>41.880000000000003</v>
      </c>
      <c r="I249" s="210"/>
      <c r="J249" s="211">
        <f>ROUND(I249*H249,2)</f>
        <v>0</v>
      </c>
      <c r="K249" s="207" t="s">
        <v>141</v>
      </c>
      <c r="L249" s="45"/>
      <c r="M249" s="212" t="s">
        <v>19</v>
      </c>
      <c r="N249" s="213" t="s">
        <v>43</v>
      </c>
      <c r="O249" s="85"/>
      <c r="P249" s="214">
        <f>O249*H249</f>
        <v>0</v>
      </c>
      <c r="Q249" s="214">
        <v>0</v>
      </c>
      <c r="R249" s="214">
        <f>Q249*H249</f>
        <v>0</v>
      </c>
      <c r="S249" s="214">
        <v>0</v>
      </c>
      <c r="T249" s="215">
        <f>S249*H249</f>
        <v>0</v>
      </c>
      <c r="U249" s="39"/>
      <c r="V249" s="39"/>
      <c r="W249" s="39"/>
      <c r="X249" s="39"/>
      <c r="Y249" s="39"/>
      <c r="Z249" s="39"/>
      <c r="AA249" s="39"/>
      <c r="AB249" s="39"/>
      <c r="AC249" s="39"/>
      <c r="AD249" s="39"/>
      <c r="AE249" s="39"/>
      <c r="AR249" s="216" t="s">
        <v>173</v>
      </c>
      <c r="AT249" s="216" t="s">
        <v>137</v>
      </c>
      <c r="AU249" s="216" t="s">
        <v>82</v>
      </c>
      <c r="AY249" s="18" t="s">
        <v>134</v>
      </c>
      <c r="BE249" s="217">
        <f>IF(N249="základní",J249,0)</f>
        <v>0</v>
      </c>
      <c r="BF249" s="217">
        <f>IF(N249="snížená",J249,0)</f>
        <v>0</v>
      </c>
      <c r="BG249" s="217">
        <f>IF(N249="zákl. přenesená",J249,0)</f>
        <v>0</v>
      </c>
      <c r="BH249" s="217">
        <f>IF(N249="sníž. přenesená",J249,0)</f>
        <v>0</v>
      </c>
      <c r="BI249" s="217">
        <f>IF(N249="nulová",J249,0)</f>
        <v>0</v>
      </c>
      <c r="BJ249" s="18" t="s">
        <v>80</v>
      </c>
      <c r="BK249" s="217">
        <f>ROUND(I249*H249,2)</f>
        <v>0</v>
      </c>
      <c r="BL249" s="18" t="s">
        <v>173</v>
      </c>
      <c r="BM249" s="216" t="s">
        <v>352</v>
      </c>
    </row>
    <row r="250" s="2" customFormat="1">
      <c r="A250" s="39"/>
      <c r="B250" s="40"/>
      <c r="C250" s="41"/>
      <c r="D250" s="218" t="s">
        <v>143</v>
      </c>
      <c r="E250" s="41"/>
      <c r="F250" s="219" t="s">
        <v>351</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143</v>
      </c>
      <c r="AU250" s="18" t="s">
        <v>82</v>
      </c>
    </row>
    <row r="251" s="2" customFormat="1">
      <c r="A251" s="39"/>
      <c r="B251" s="40"/>
      <c r="C251" s="41"/>
      <c r="D251" s="218" t="s">
        <v>146</v>
      </c>
      <c r="E251" s="41"/>
      <c r="F251" s="223" t="s">
        <v>348</v>
      </c>
      <c r="G251" s="41"/>
      <c r="H251" s="41"/>
      <c r="I251" s="220"/>
      <c r="J251" s="41"/>
      <c r="K251" s="41"/>
      <c r="L251" s="45"/>
      <c r="M251" s="221"/>
      <c r="N251" s="222"/>
      <c r="O251" s="85"/>
      <c r="P251" s="85"/>
      <c r="Q251" s="85"/>
      <c r="R251" s="85"/>
      <c r="S251" s="85"/>
      <c r="T251" s="86"/>
      <c r="U251" s="39"/>
      <c r="V251" s="39"/>
      <c r="W251" s="39"/>
      <c r="X251" s="39"/>
      <c r="Y251" s="39"/>
      <c r="Z251" s="39"/>
      <c r="AA251" s="39"/>
      <c r="AB251" s="39"/>
      <c r="AC251" s="39"/>
      <c r="AD251" s="39"/>
      <c r="AE251" s="39"/>
      <c r="AT251" s="18" t="s">
        <v>146</v>
      </c>
      <c r="AU251" s="18" t="s">
        <v>82</v>
      </c>
    </row>
    <row r="252" s="2" customFormat="1" ht="16.5" customHeight="1">
      <c r="A252" s="39"/>
      <c r="B252" s="40"/>
      <c r="C252" s="205" t="s">
        <v>249</v>
      </c>
      <c r="D252" s="205" t="s">
        <v>137</v>
      </c>
      <c r="E252" s="206" t="s">
        <v>353</v>
      </c>
      <c r="F252" s="207" t="s">
        <v>354</v>
      </c>
      <c r="G252" s="208" t="s">
        <v>140</v>
      </c>
      <c r="H252" s="209">
        <v>41.880000000000003</v>
      </c>
      <c r="I252" s="210"/>
      <c r="J252" s="211">
        <f>ROUND(I252*H252,2)</f>
        <v>0</v>
      </c>
      <c r="K252" s="207" t="s">
        <v>141</v>
      </c>
      <c r="L252" s="45"/>
      <c r="M252" s="212" t="s">
        <v>19</v>
      </c>
      <c r="N252" s="213" t="s">
        <v>43</v>
      </c>
      <c r="O252" s="85"/>
      <c r="P252" s="214">
        <f>O252*H252</f>
        <v>0</v>
      </c>
      <c r="Q252" s="214">
        <v>0</v>
      </c>
      <c r="R252" s="214">
        <f>Q252*H252</f>
        <v>0</v>
      </c>
      <c r="S252" s="214">
        <v>0</v>
      </c>
      <c r="T252" s="215">
        <f>S252*H252</f>
        <v>0</v>
      </c>
      <c r="U252" s="39"/>
      <c r="V252" s="39"/>
      <c r="W252" s="39"/>
      <c r="X252" s="39"/>
      <c r="Y252" s="39"/>
      <c r="Z252" s="39"/>
      <c r="AA252" s="39"/>
      <c r="AB252" s="39"/>
      <c r="AC252" s="39"/>
      <c r="AD252" s="39"/>
      <c r="AE252" s="39"/>
      <c r="AR252" s="216" t="s">
        <v>173</v>
      </c>
      <c r="AT252" s="216" t="s">
        <v>137</v>
      </c>
      <c r="AU252" s="216" t="s">
        <v>82</v>
      </c>
      <c r="AY252" s="18" t="s">
        <v>134</v>
      </c>
      <c r="BE252" s="217">
        <f>IF(N252="základní",J252,0)</f>
        <v>0</v>
      </c>
      <c r="BF252" s="217">
        <f>IF(N252="snížená",J252,0)</f>
        <v>0</v>
      </c>
      <c r="BG252" s="217">
        <f>IF(N252="zákl. přenesená",J252,0)</f>
        <v>0</v>
      </c>
      <c r="BH252" s="217">
        <f>IF(N252="sníž. přenesená",J252,0)</f>
        <v>0</v>
      </c>
      <c r="BI252" s="217">
        <f>IF(N252="nulová",J252,0)</f>
        <v>0</v>
      </c>
      <c r="BJ252" s="18" t="s">
        <v>80</v>
      </c>
      <c r="BK252" s="217">
        <f>ROUND(I252*H252,2)</f>
        <v>0</v>
      </c>
      <c r="BL252" s="18" t="s">
        <v>173</v>
      </c>
      <c r="BM252" s="216" t="s">
        <v>355</v>
      </c>
    </row>
    <row r="253" s="2" customFormat="1">
      <c r="A253" s="39"/>
      <c r="B253" s="40"/>
      <c r="C253" s="41"/>
      <c r="D253" s="218" t="s">
        <v>143</v>
      </c>
      <c r="E253" s="41"/>
      <c r="F253" s="219" t="s">
        <v>354</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143</v>
      </c>
      <c r="AU253" s="18" t="s">
        <v>82</v>
      </c>
    </row>
    <row r="254" s="2" customFormat="1">
      <c r="A254" s="39"/>
      <c r="B254" s="40"/>
      <c r="C254" s="41"/>
      <c r="D254" s="218" t="s">
        <v>146</v>
      </c>
      <c r="E254" s="41"/>
      <c r="F254" s="223" t="s">
        <v>348</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146</v>
      </c>
      <c r="AU254" s="18" t="s">
        <v>82</v>
      </c>
    </row>
    <row r="255" s="2" customFormat="1" ht="21.75" customHeight="1">
      <c r="A255" s="39"/>
      <c r="B255" s="40"/>
      <c r="C255" s="205" t="s">
        <v>356</v>
      </c>
      <c r="D255" s="205" t="s">
        <v>137</v>
      </c>
      <c r="E255" s="206" t="s">
        <v>357</v>
      </c>
      <c r="F255" s="207" t="s">
        <v>358</v>
      </c>
      <c r="G255" s="208" t="s">
        <v>140</v>
      </c>
      <c r="H255" s="209">
        <v>41.880000000000003</v>
      </c>
      <c r="I255" s="210"/>
      <c r="J255" s="211">
        <f>ROUND(I255*H255,2)</f>
        <v>0</v>
      </c>
      <c r="K255" s="207" t="s">
        <v>141</v>
      </c>
      <c r="L255" s="45"/>
      <c r="M255" s="212" t="s">
        <v>19</v>
      </c>
      <c r="N255" s="213" t="s">
        <v>43</v>
      </c>
      <c r="O255" s="85"/>
      <c r="P255" s="214">
        <f>O255*H255</f>
        <v>0</v>
      </c>
      <c r="Q255" s="214">
        <v>0</v>
      </c>
      <c r="R255" s="214">
        <f>Q255*H255</f>
        <v>0</v>
      </c>
      <c r="S255" s="214">
        <v>0</v>
      </c>
      <c r="T255" s="215">
        <f>S255*H255</f>
        <v>0</v>
      </c>
      <c r="U255" s="39"/>
      <c r="V255" s="39"/>
      <c r="W255" s="39"/>
      <c r="X255" s="39"/>
      <c r="Y255" s="39"/>
      <c r="Z255" s="39"/>
      <c r="AA255" s="39"/>
      <c r="AB255" s="39"/>
      <c r="AC255" s="39"/>
      <c r="AD255" s="39"/>
      <c r="AE255" s="39"/>
      <c r="AR255" s="216" t="s">
        <v>173</v>
      </c>
      <c r="AT255" s="216" t="s">
        <v>137</v>
      </c>
      <c r="AU255" s="216" t="s">
        <v>82</v>
      </c>
      <c r="AY255" s="18" t="s">
        <v>134</v>
      </c>
      <c r="BE255" s="217">
        <f>IF(N255="základní",J255,0)</f>
        <v>0</v>
      </c>
      <c r="BF255" s="217">
        <f>IF(N255="snížená",J255,0)</f>
        <v>0</v>
      </c>
      <c r="BG255" s="217">
        <f>IF(N255="zákl. přenesená",J255,0)</f>
        <v>0</v>
      </c>
      <c r="BH255" s="217">
        <f>IF(N255="sníž. přenesená",J255,0)</f>
        <v>0</v>
      </c>
      <c r="BI255" s="217">
        <f>IF(N255="nulová",J255,0)</f>
        <v>0</v>
      </c>
      <c r="BJ255" s="18" t="s">
        <v>80</v>
      </c>
      <c r="BK255" s="217">
        <f>ROUND(I255*H255,2)</f>
        <v>0</v>
      </c>
      <c r="BL255" s="18" t="s">
        <v>173</v>
      </c>
      <c r="BM255" s="216" t="s">
        <v>359</v>
      </c>
    </row>
    <row r="256" s="2" customFormat="1">
      <c r="A256" s="39"/>
      <c r="B256" s="40"/>
      <c r="C256" s="41"/>
      <c r="D256" s="218" t="s">
        <v>143</v>
      </c>
      <c r="E256" s="41"/>
      <c r="F256" s="219" t="s">
        <v>358</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143</v>
      </c>
      <c r="AU256" s="18" t="s">
        <v>82</v>
      </c>
    </row>
    <row r="257" s="2" customFormat="1">
      <c r="A257" s="39"/>
      <c r="B257" s="40"/>
      <c r="C257" s="41"/>
      <c r="D257" s="218" t="s">
        <v>146</v>
      </c>
      <c r="E257" s="41"/>
      <c r="F257" s="223" t="s">
        <v>348</v>
      </c>
      <c r="G257" s="41"/>
      <c r="H257" s="41"/>
      <c r="I257" s="220"/>
      <c r="J257" s="41"/>
      <c r="K257" s="41"/>
      <c r="L257" s="45"/>
      <c r="M257" s="221"/>
      <c r="N257" s="222"/>
      <c r="O257" s="85"/>
      <c r="P257" s="85"/>
      <c r="Q257" s="85"/>
      <c r="R257" s="85"/>
      <c r="S257" s="85"/>
      <c r="T257" s="86"/>
      <c r="U257" s="39"/>
      <c r="V257" s="39"/>
      <c r="W257" s="39"/>
      <c r="X257" s="39"/>
      <c r="Y257" s="39"/>
      <c r="Z257" s="39"/>
      <c r="AA257" s="39"/>
      <c r="AB257" s="39"/>
      <c r="AC257" s="39"/>
      <c r="AD257" s="39"/>
      <c r="AE257" s="39"/>
      <c r="AT257" s="18" t="s">
        <v>146</v>
      </c>
      <c r="AU257" s="18" t="s">
        <v>82</v>
      </c>
    </row>
    <row r="258" s="2" customFormat="1" ht="16.5" customHeight="1">
      <c r="A258" s="39"/>
      <c r="B258" s="40"/>
      <c r="C258" s="205" t="s">
        <v>254</v>
      </c>
      <c r="D258" s="205" t="s">
        <v>137</v>
      </c>
      <c r="E258" s="206" t="s">
        <v>360</v>
      </c>
      <c r="F258" s="207" t="s">
        <v>361</v>
      </c>
      <c r="G258" s="208" t="s">
        <v>140</v>
      </c>
      <c r="H258" s="209">
        <v>41.880000000000003</v>
      </c>
      <c r="I258" s="210"/>
      <c r="J258" s="211">
        <f>ROUND(I258*H258,2)</f>
        <v>0</v>
      </c>
      <c r="K258" s="207" t="s">
        <v>141</v>
      </c>
      <c r="L258" s="45"/>
      <c r="M258" s="212" t="s">
        <v>19</v>
      </c>
      <c r="N258" s="213" t="s">
        <v>43</v>
      </c>
      <c r="O258" s="85"/>
      <c r="P258" s="214">
        <f>O258*H258</f>
        <v>0</v>
      </c>
      <c r="Q258" s="214">
        <v>0</v>
      </c>
      <c r="R258" s="214">
        <f>Q258*H258</f>
        <v>0</v>
      </c>
      <c r="S258" s="214">
        <v>0</v>
      </c>
      <c r="T258" s="215">
        <f>S258*H258</f>
        <v>0</v>
      </c>
      <c r="U258" s="39"/>
      <c r="V258" s="39"/>
      <c r="W258" s="39"/>
      <c r="X258" s="39"/>
      <c r="Y258" s="39"/>
      <c r="Z258" s="39"/>
      <c r="AA258" s="39"/>
      <c r="AB258" s="39"/>
      <c r="AC258" s="39"/>
      <c r="AD258" s="39"/>
      <c r="AE258" s="39"/>
      <c r="AR258" s="216" t="s">
        <v>173</v>
      </c>
      <c r="AT258" s="216" t="s">
        <v>137</v>
      </c>
      <c r="AU258" s="216" t="s">
        <v>82</v>
      </c>
      <c r="AY258" s="18" t="s">
        <v>134</v>
      </c>
      <c r="BE258" s="217">
        <f>IF(N258="základní",J258,0)</f>
        <v>0</v>
      </c>
      <c r="BF258" s="217">
        <f>IF(N258="snížená",J258,0)</f>
        <v>0</v>
      </c>
      <c r="BG258" s="217">
        <f>IF(N258="zákl. přenesená",J258,0)</f>
        <v>0</v>
      </c>
      <c r="BH258" s="217">
        <f>IF(N258="sníž. přenesená",J258,0)</f>
        <v>0</v>
      </c>
      <c r="BI258" s="217">
        <f>IF(N258="nulová",J258,0)</f>
        <v>0</v>
      </c>
      <c r="BJ258" s="18" t="s">
        <v>80</v>
      </c>
      <c r="BK258" s="217">
        <f>ROUND(I258*H258,2)</f>
        <v>0</v>
      </c>
      <c r="BL258" s="18" t="s">
        <v>173</v>
      </c>
      <c r="BM258" s="216" t="s">
        <v>362</v>
      </c>
    </row>
    <row r="259" s="2" customFormat="1">
      <c r="A259" s="39"/>
      <c r="B259" s="40"/>
      <c r="C259" s="41"/>
      <c r="D259" s="218" t="s">
        <v>143</v>
      </c>
      <c r="E259" s="41"/>
      <c r="F259" s="219" t="s">
        <v>361</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143</v>
      </c>
      <c r="AU259" s="18" t="s">
        <v>82</v>
      </c>
    </row>
    <row r="260" s="2" customFormat="1" ht="16.5" customHeight="1">
      <c r="A260" s="39"/>
      <c r="B260" s="40"/>
      <c r="C260" s="205" t="s">
        <v>363</v>
      </c>
      <c r="D260" s="205" t="s">
        <v>137</v>
      </c>
      <c r="E260" s="206" t="s">
        <v>364</v>
      </c>
      <c r="F260" s="207" t="s">
        <v>365</v>
      </c>
      <c r="G260" s="208" t="s">
        <v>140</v>
      </c>
      <c r="H260" s="209">
        <v>41.880000000000003</v>
      </c>
      <c r="I260" s="210"/>
      <c r="J260" s="211">
        <f>ROUND(I260*H260,2)</f>
        <v>0</v>
      </c>
      <c r="K260" s="207" t="s">
        <v>141</v>
      </c>
      <c r="L260" s="45"/>
      <c r="M260" s="212" t="s">
        <v>19</v>
      </c>
      <c r="N260" s="213" t="s">
        <v>43</v>
      </c>
      <c r="O260" s="85"/>
      <c r="P260" s="214">
        <f>O260*H260</f>
        <v>0</v>
      </c>
      <c r="Q260" s="214">
        <v>0</v>
      </c>
      <c r="R260" s="214">
        <f>Q260*H260</f>
        <v>0</v>
      </c>
      <c r="S260" s="214">
        <v>0</v>
      </c>
      <c r="T260" s="215">
        <f>S260*H260</f>
        <v>0</v>
      </c>
      <c r="U260" s="39"/>
      <c r="V260" s="39"/>
      <c r="W260" s="39"/>
      <c r="X260" s="39"/>
      <c r="Y260" s="39"/>
      <c r="Z260" s="39"/>
      <c r="AA260" s="39"/>
      <c r="AB260" s="39"/>
      <c r="AC260" s="39"/>
      <c r="AD260" s="39"/>
      <c r="AE260" s="39"/>
      <c r="AR260" s="216" t="s">
        <v>173</v>
      </c>
      <c r="AT260" s="216" t="s">
        <v>137</v>
      </c>
      <c r="AU260" s="216" t="s">
        <v>82</v>
      </c>
      <c r="AY260" s="18" t="s">
        <v>134</v>
      </c>
      <c r="BE260" s="217">
        <f>IF(N260="základní",J260,0)</f>
        <v>0</v>
      </c>
      <c r="BF260" s="217">
        <f>IF(N260="snížená",J260,0)</f>
        <v>0</v>
      </c>
      <c r="BG260" s="217">
        <f>IF(N260="zákl. přenesená",J260,0)</f>
        <v>0</v>
      </c>
      <c r="BH260" s="217">
        <f>IF(N260="sníž. přenesená",J260,0)</f>
        <v>0</v>
      </c>
      <c r="BI260" s="217">
        <f>IF(N260="nulová",J260,0)</f>
        <v>0</v>
      </c>
      <c r="BJ260" s="18" t="s">
        <v>80</v>
      </c>
      <c r="BK260" s="217">
        <f>ROUND(I260*H260,2)</f>
        <v>0</v>
      </c>
      <c r="BL260" s="18" t="s">
        <v>173</v>
      </c>
      <c r="BM260" s="216" t="s">
        <v>366</v>
      </c>
    </row>
    <row r="261" s="2" customFormat="1">
      <c r="A261" s="39"/>
      <c r="B261" s="40"/>
      <c r="C261" s="41"/>
      <c r="D261" s="218" t="s">
        <v>143</v>
      </c>
      <c r="E261" s="41"/>
      <c r="F261" s="219" t="s">
        <v>365</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143</v>
      </c>
      <c r="AU261" s="18" t="s">
        <v>82</v>
      </c>
    </row>
    <row r="262" s="13" customFormat="1">
      <c r="A262" s="13"/>
      <c r="B262" s="224"/>
      <c r="C262" s="225"/>
      <c r="D262" s="218" t="s">
        <v>148</v>
      </c>
      <c r="E262" s="226" t="s">
        <v>19</v>
      </c>
      <c r="F262" s="227" t="s">
        <v>367</v>
      </c>
      <c r="G262" s="225"/>
      <c r="H262" s="228">
        <v>41.880000000000003</v>
      </c>
      <c r="I262" s="229"/>
      <c r="J262" s="225"/>
      <c r="K262" s="225"/>
      <c r="L262" s="230"/>
      <c r="M262" s="231"/>
      <c r="N262" s="232"/>
      <c r="O262" s="232"/>
      <c r="P262" s="232"/>
      <c r="Q262" s="232"/>
      <c r="R262" s="232"/>
      <c r="S262" s="232"/>
      <c r="T262" s="233"/>
      <c r="U262" s="13"/>
      <c r="V262" s="13"/>
      <c r="W262" s="13"/>
      <c r="X262" s="13"/>
      <c r="Y262" s="13"/>
      <c r="Z262" s="13"/>
      <c r="AA262" s="13"/>
      <c r="AB262" s="13"/>
      <c r="AC262" s="13"/>
      <c r="AD262" s="13"/>
      <c r="AE262" s="13"/>
      <c r="AT262" s="234" t="s">
        <v>148</v>
      </c>
      <c r="AU262" s="234" t="s">
        <v>82</v>
      </c>
      <c r="AV262" s="13" t="s">
        <v>82</v>
      </c>
      <c r="AW262" s="13" t="s">
        <v>31</v>
      </c>
      <c r="AX262" s="13" t="s">
        <v>72</v>
      </c>
      <c r="AY262" s="234" t="s">
        <v>134</v>
      </c>
    </row>
    <row r="263" s="14" customFormat="1">
      <c r="A263" s="14"/>
      <c r="B263" s="235"/>
      <c r="C263" s="236"/>
      <c r="D263" s="218" t="s">
        <v>148</v>
      </c>
      <c r="E263" s="237" t="s">
        <v>19</v>
      </c>
      <c r="F263" s="238" t="s">
        <v>150</v>
      </c>
      <c r="G263" s="236"/>
      <c r="H263" s="239">
        <v>41.880000000000003</v>
      </c>
      <c r="I263" s="240"/>
      <c r="J263" s="236"/>
      <c r="K263" s="236"/>
      <c r="L263" s="241"/>
      <c r="M263" s="242"/>
      <c r="N263" s="243"/>
      <c r="O263" s="243"/>
      <c r="P263" s="243"/>
      <c r="Q263" s="243"/>
      <c r="R263" s="243"/>
      <c r="S263" s="243"/>
      <c r="T263" s="244"/>
      <c r="U263" s="14"/>
      <c r="V263" s="14"/>
      <c r="W263" s="14"/>
      <c r="X263" s="14"/>
      <c r="Y263" s="14"/>
      <c r="Z263" s="14"/>
      <c r="AA263" s="14"/>
      <c r="AB263" s="14"/>
      <c r="AC263" s="14"/>
      <c r="AD263" s="14"/>
      <c r="AE263" s="14"/>
      <c r="AT263" s="245" t="s">
        <v>148</v>
      </c>
      <c r="AU263" s="245" t="s">
        <v>82</v>
      </c>
      <c r="AV263" s="14" t="s">
        <v>142</v>
      </c>
      <c r="AW263" s="14" t="s">
        <v>31</v>
      </c>
      <c r="AX263" s="14" t="s">
        <v>80</v>
      </c>
      <c r="AY263" s="245" t="s">
        <v>134</v>
      </c>
    </row>
    <row r="264" s="2" customFormat="1" ht="16.5" customHeight="1">
      <c r="A264" s="39"/>
      <c r="B264" s="40"/>
      <c r="C264" s="246" t="s">
        <v>261</v>
      </c>
      <c r="D264" s="246" t="s">
        <v>298</v>
      </c>
      <c r="E264" s="247" t="s">
        <v>368</v>
      </c>
      <c r="F264" s="248" t="s">
        <v>369</v>
      </c>
      <c r="G264" s="249" t="s">
        <v>140</v>
      </c>
      <c r="H264" s="250">
        <v>46.067999999999998</v>
      </c>
      <c r="I264" s="251"/>
      <c r="J264" s="252">
        <f>ROUND(I264*H264,2)</f>
        <v>0</v>
      </c>
      <c r="K264" s="248" t="s">
        <v>141</v>
      </c>
      <c r="L264" s="253"/>
      <c r="M264" s="254" t="s">
        <v>19</v>
      </c>
      <c r="N264" s="255" t="s">
        <v>43</v>
      </c>
      <c r="O264" s="85"/>
      <c r="P264" s="214">
        <f>O264*H264</f>
        <v>0</v>
      </c>
      <c r="Q264" s="214">
        <v>0</v>
      </c>
      <c r="R264" s="214">
        <f>Q264*H264</f>
        <v>0</v>
      </c>
      <c r="S264" s="214">
        <v>0</v>
      </c>
      <c r="T264" s="215">
        <f>S264*H264</f>
        <v>0</v>
      </c>
      <c r="U264" s="39"/>
      <c r="V264" s="39"/>
      <c r="W264" s="39"/>
      <c r="X264" s="39"/>
      <c r="Y264" s="39"/>
      <c r="Z264" s="39"/>
      <c r="AA264" s="39"/>
      <c r="AB264" s="39"/>
      <c r="AC264" s="39"/>
      <c r="AD264" s="39"/>
      <c r="AE264" s="39"/>
      <c r="AR264" s="216" t="s">
        <v>215</v>
      </c>
      <c r="AT264" s="216" t="s">
        <v>298</v>
      </c>
      <c r="AU264" s="216" t="s">
        <v>82</v>
      </c>
      <c r="AY264" s="18" t="s">
        <v>134</v>
      </c>
      <c r="BE264" s="217">
        <f>IF(N264="základní",J264,0)</f>
        <v>0</v>
      </c>
      <c r="BF264" s="217">
        <f>IF(N264="snížená",J264,0)</f>
        <v>0</v>
      </c>
      <c r="BG264" s="217">
        <f>IF(N264="zákl. přenesená",J264,0)</f>
        <v>0</v>
      </c>
      <c r="BH264" s="217">
        <f>IF(N264="sníž. přenesená",J264,0)</f>
        <v>0</v>
      </c>
      <c r="BI264" s="217">
        <f>IF(N264="nulová",J264,0)</f>
        <v>0</v>
      </c>
      <c r="BJ264" s="18" t="s">
        <v>80</v>
      </c>
      <c r="BK264" s="217">
        <f>ROUND(I264*H264,2)</f>
        <v>0</v>
      </c>
      <c r="BL264" s="18" t="s">
        <v>173</v>
      </c>
      <c r="BM264" s="216" t="s">
        <v>370</v>
      </c>
    </row>
    <row r="265" s="2" customFormat="1">
      <c r="A265" s="39"/>
      <c r="B265" s="40"/>
      <c r="C265" s="41"/>
      <c r="D265" s="218" t="s">
        <v>143</v>
      </c>
      <c r="E265" s="41"/>
      <c r="F265" s="219" t="s">
        <v>369</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143</v>
      </c>
      <c r="AU265" s="18" t="s">
        <v>82</v>
      </c>
    </row>
    <row r="266" s="13" customFormat="1">
      <c r="A266" s="13"/>
      <c r="B266" s="224"/>
      <c r="C266" s="225"/>
      <c r="D266" s="218" t="s">
        <v>148</v>
      </c>
      <c r="E266" s="226" t="s">
        <v>19</v>
      </c>
      <c r="F266" s="227" t="s">
        <v>371</v>
      </c>
      <c r="G266" s="225"/>
      <c r="H266" s="228">
        <v>46.067999999999998</v>
      </c>
      <c r="I266" s="229"/>
      <c r="J266" s="225"/>
      <c r="K266" s="225"/>
      <c r="L266" s="230"/>
      <c r="M266" s="231"/>
      <c r="N266" s="232"/>
      <c r="O266" s="232"/>
      <c r="P266" s="232"/>
      <c r="Q266" s="232"/>
      <c r="R266" s="232"/>
      <c r="S266" s="232"/>
      <c r="T266" s="233"/>
      <c r="U266" s="13"/>
      <c r="V266" s="13"/>
      <c r="W266" s="13"/>
      <c r="X266" s="13"/>
      <c r="Y266" s="13"/>
      <c r="Z266" s="13"/>
      <c r="AA266" s="13"/>
      <c r="AB266" s="13"/>
      <c r="AC266" s="13"/>
      <c r="AD266" s="13"/>
      <c r="AE266" s="13"/>
      <c r="AT266" s="234" t="s">
        <v>148</v>
      </c>
      <c r="AU266" s="234" t="s">
        <v>82</v>
      </c>
      <c r="AV266" s="13" t="s">
        <v>82</v>
      </c>
      <c r="AW266" s="13" t="s">
        <v>31</v>
      </c>
      <c r="AX266" s="13" t="s">
        <v>72</v>
      </c>
      <c r="AY266" s="234" t="s">
        <v>134</v>
      </c>
    </row>
    <row r="267" s="14" customFormat="1">
      <c r="A267" s="14"/>
      <c r="B267" s="235"/>
      <c r="C267" s="236"/>
      <c r="D267" s="218" t="s">
        <v>148</v>
      </c>
      <c r="E267" s="237" t="s">
        <v>19</v>
      </c>
      <c r="F267" s="238" t="s">
        <v>150</v>
      </c>
      <c r="G267" s="236"/>
      <c r="H267" s="239">
        <v>46.067999999999998</v>
      </c>
      <c r="I267" s="240"/>
      <c r="J267" s="236"/>
      <c r="K267" s="236"/>
      <c r="L267" s="241"/>
      <c r="M267" s="242"/>
      <c r="N267" s="243"/>
      <c r="O267" s="243"/>
      <c r="P267" s="243"/>
      <c r="Q267" s="243"/>
      <c r="R267" s="243"/>
      <c r="S267" s="243"/>
      <c r="T267" s="244"/>
      <c r="U267" s="14"/>
      <c r="V267" s="14"/>
      <c r="W267" s="14"/>
      <c r="X267" s="14"/>
      <c r="Y267" s="14"/>
      <c r="Z267" s="14"/>
      <c r="AA267" s="14"/>
      <c r="AB267" s="14"/>
      <c r="AC267" s="14"/>
      <c r="AD267" s="14"/>
      <c r="AE267" s="14"/>
      <c r="AT267" s="245" t="s">
        <v>148</v>
      </c>
      <c r="AU267" s="245" t="s">
        <v>82</v>
      </c>
      <c r="AV267" s="14" t="s">
        <v>142</v>
      </c>
      <c r="AW267" s="14" t="s">
        <v>31</v>
      </c>
      <c r="AX267" s="14" t="s">
        <v>80</v>
      </c>
      <c r="AY267" s="245" t="s">
        <v>134</v>
      </c>
    </row>
    <row r="268" s="2" customFormat="1" ht="16.5" customHeight="1">
      <c r="A268" s="39"/>
      <c r="B268" s="40"/>
      <c r="C268" s="205" t="s">
        <v>372</v>
      </c>
      <c r="D268" s="205" t="s">
        <v>137</v>
      </c>
      <c r="E268" s="206" t="s">
        <v>373</v>
      </c>
      <c r="F268" s="207" t="s">
        <v>374</v>
      </c>
      <c r="G268" s="208" t="s">
        <v>270</v>
      </c>
      <c r="H268" s="209">
        <v>30.859999999999999</v>
      </c>
      <c r="I268" s="210"/>
      <c r="J268" s="211">
        <f>ROUND(I268*H268,2)</f>
        <v>0</v>
      </c>
      <c r="K268" s="207" t="s">
        <v>141</v>
      </c>
      <c r="L268" s="45"/>
      <c r="M268" s="212" t="s">
        <v>19</v>
      </c>
      <c r="N268" s="213" t="s">
        <v>43</v>
      </c>
      <c r="O268" s="85"/>
      <c r="P268" s="214">
        <f>O268*H268</f>
        <v>0</v>
      </c>
      <c r="Q268" s="214">
        <v>0</v>
      </c>
      <c r="R268" s="214">
        <f>Q268*H268</f>
        <v>0</v>
      </c>
      <c r="S268" s="214">
        <v>0</v>
      </c>
      <c r="T268" s="215">
        <f>S268*H268</f>
        <v>0</v>
      </c>
      <c r="U268" s="39"/>
      <c r="V268" s="39"/>
      <c r="W268" s="39"/>
      <c r="X268" s="39"/>
      <c r="Y268" s="39"/>
      <c r="Z268" s="39"/>
      <c r="AA268" s="39"/>
      <c r="AB268" s="39"/>
      <c r="AC268" s="39"/>
      <c r="AD268" s="39"/>
      <c r="AE268" s="39"/>
      <c r="AR268" s="216" t="s">
        <v>173</v>
      </c>
      <c r="AT268" s="216" t="s">
        <v>137</v>
      </c>
      <c r="AU268" s="216" t="s">
        <v>82</v>
      </c>
      <c r="AY268" s="18" t="s">
        <v>134</v>
      </c>
      <c r="BE268" s="217">
        <f>IF(N268="základní",J268,0)</f>
        <v>0</v>
      </c>
      <c r="BF268" s="217">
        <f>IF(N268="snížená",J268,0)</f>
        <v>0</v>
      </c>
      <c r="BG268" s="217">
        <f>IF(N268="zákl. přenesená",J268,0)</f>
        <v>0</v>
      </c>
      <c r="BH268" s="217">
        <f>IF(N268="sníž. přenesená",J268,0)</f>
        <v>0</v>
      </c>
      <c r="BI268" s="217">
        <f>IF(N268="nulová",J268,0)</f>
        <v>0</v>
      </c>
      <c r="BJ268" s="18" t="s">
        <v>80</v>
      </c>
      <c r="BK268" s="217">
        <f>ROUND(I268*H268,2)</f>
        <v>0</v>
      </c>
      <c r="BL268" s="18" t="s">
        <v>173</v>
      </c>
      <c r="BM268" s="216" t="s">
        <v>375</v>
      </c>
    </row>
    <row r="269" s="2" customFormat="1">
      <c r="A269" s="39"/>
      <c r="B269" s="40"/>
      <c r="C269" s="41"/>
      <c r="D269" s="218" t="s">
        <v>143</v>
      </c>
      <c r="E269" s="41"/>
      <c r="F269" s="219" t="s">
        <v>374</v>
      </c>
      <c r="G269" s="41"/>
      <c r="H269" s="41"/>
      <c r="I269" s="220"/>
      <c r="J269" s="41"/>
      <c r="K269" s="41"/>
      <c r="L269" s="45"/>
      <c r="M269" s="221"/>
      <c r="N269" s="222"/>
      <c r="O269" s="85"/>
      <c r="P269" s="85"/>
      <c r="Q269" s="85"/>
      <c r="R269" s="85"/>
      <c r="S269" s="85"/>
      <c r="T269" s="86"/>
      <c r="U269" s="39"/>
      <c r="V269" s="39"/>
      <c r="W269" s="39"/>
      <c r="X269" s="39"/>
      <c r="Y269" s="39"/>
      <c r="Z269" s="39"/>
      <c r="AA269" s="39"/>
      <c r="AB269" s="39"/>
      <c r="AC269" s="39"/>
      <c r="AD269" s="39"/>
      <c r="AE269" s="39"/>
      <c r="AT269" s="18" t="s">
        <v>143</v>
      </c>
      <c r="AU269" s="18" t="s">
        <v>82</v>
      </c>
    </row>
    <row r="270" s="2" customFormat="1" ht="16.5" customHeight="1">
      <c r="A270" s="39"/>
      <c r="B270" s="40"/>
      <c r="C270" s="205" t="s">
        <v>266</v>
      </c>
      <c r="D270" s="205" t="s">
        <v>137</v>
      </c>
      <c r="E270" s="206" t="s">
        <v>376</v>
      </c>
      <c r="F270" s="207" t="s">
        <v>377</v>
      </c>
      <c r="G270" s="208" t="s">
        <v>270</v>
      </c>
      <c r="H270" s="209">
        <v>30.859999999999999</v>
      </c>
      <c r="I270" s="210"/>
      <c r="J270" s="211">
        <f>ROUND(I270*H270,2)</f>
        <v>0</v>
      </c>
      <c r="K270" s="207" t="s">
        <v>141</v>
      </c>
      <c r="L270" s="45"/>
      <c r="M270" s="212" t="s">
        <v>19</v>
      </c>
      <c r="N270" s="213" t="s">
        <v>43</v>
      </c>
      <c r="O270" s="85"/>
      <c r="P270" s="214">
        <f>O270*H270</f>
        <v>0</v>
      </c>
      <c r="Q270" s="214">
        <v>0</v>
      </c>
      <c r="R270" s="214">
        <f>Q270*H270</f>
        <v>0</v>
      </c>
      <c r="S270" s="214">
        <v>0</v>
      </c>
      <c r="T270" s="215">
        <f>S270*H270</f>
        <v>0</v>
      </c>
      <c r="U270" s="39"/>
      <c r="V270" s="39"/>
      <c r="W270" s="39"/>
      <c r="X270" s="39"/>
      <c r="Y270" s="39"/>
      <c r="Z270" s="39"/>
      <c r="AA270" s="39"/>
      <c r="AB270" s="39"/>
      <c r="AC270" s="39"/>
      <c r="AD270" s="39"/>
      <c r="AE270" s="39"/>
      <c r="AR270" s="216" t="s">
        <v>173</v>
      </c>
      <c r="AT270" s="216" t="s">
        <v>137</v>
      </c>
      <c r="AU270" s="216" t="s">
        <v>82</v>
      </c>
      <c r="AY270" s="18" t="s">
        <v>134</v>
      </c>
      <c r="BE270" s="217">
        <f>IF(N270="základní",J270,0)</f>
        <v>0</v>
      </c>
      <c r="BF270" s="217">
        <f>IF(N270="snížená",J270,0)</f>
        <v>0</v>
      </c>
      <c r="BG270" s="217">
        <f>IF(N270="zákl. přenesená",J270,0)</f>
        <v>0</v>
      </c>
      <c r="BH270" s="217">
        <f>IF(N270="sníž. přenesená",J270,0)</f>
        <v>0</v>
      </c>
      <c r="BI270" s="217">
        <f>IF(N270="nulová",J270,0)</f>
        <v>0</v>
      </c>
      <c r="BJ270" s="18" t="s">
        <v>80</v>
      </c>
      <c r="BK270" s="217">
        <f>ROUND(I270*H270,2)</f>
        <v>0</v>
      </c>
      <c r="BL270" s="18" t="s">
        <v>173</v>
      </c>
      <c r="BM270" s="216" t="s">
        <v>378</v>
      </c>
    </row>
    <row r="271" s="2" customFormat="1">
      <c r="A271" s="39"/>
      <c r="B271" s="40"/>
      <c r="C271" s="41"/>
      <c r="D271" s="218" t="s">
        <v>143</v>
      </c>
      <c r="E271" s="41"/>
      <c r="F271" s="219" t="s">
        <v>377</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143</v>
      </c>
      <c r="AU271" s="18" t="s">
        <v>82</v>
      </c>
    </row>
    <row r="272" s="13" customFormat="1">
      <c r="A272" s="13"/>
      <c r="B272" s="224"/>
      <c r="C272" s="225"/>
      <c r="D272" s="218" t="s">
        <v>148</v>
      </c>
      <c r="E272" s="226" t="s">
        <v>19</v>
      </c>
      <c r="F272" s="227" t="s">
        <v>379</v>
      </c>
      <c r="G272" s="225"/>
      <c r="H272" s="228">
        <v>22.893999999999998</v>
      </c>
      <c r="I272" s="229"/>
      <c r="J272" s="225"/>
      <c r="K272" s="225"/>
      <c r="L272" s="230"/>
      <c r="M272" s="231"/>
      <c r="N272" s="232"/>
      <c r="O272" s="232"/>
      <c r="P272" s="232"/>
      <c r="Q272" s="232"/>
      <c r="R272" s="232"/>
      <c r="S272" s="232"/>
      <c r="T272" s="233"/>
      <c r="U272" s="13"/>
      <c r="V272" s="13"/>
      <c r="W272" s="13"/>
      <c r="X272" s="13"/>
      <c r="Y272" s="13"/>
      <c r="Z272" s="13"/>
      <c r="AA272" s="13"/>
      <c r="AB272" s="13"/>
      <c r="AC272" s="13"/>
      <c r="AD272" s="13"/>
      <c r="AE272" s="13"/>
      <c r="AT272" s="234" t="s">
        <v>148</v>
      </c>
      <c r="AU272" s="234" t="s">
        <v>82</v>
      </c>
      <c r="AV272" s="13" t="s">
        <v>82</v>
      </c>
      <c r="AW272" s="13" t="s">
        <v>31</v>
      </c>
      <c r="AX272" s="13" t="s">
        <v>72</v>
      </c>
      <c r="AY272" s="234" t="s">
        <v>134</v>
      </c>
    </row>
    <row r="273" s="13" customFormat="1">
      <c r="A273" s="13"/>
      <c r="B273" s="224"/>
      <c r="C273" s="225"/>
      <c r="D273" s="218" t="s">
        <v>148</v>
      </c>
      <c r="E273" s="226" t="s">
        <v>19</v>
      </c>
      <c r="F273" s="227" t="s">
        <v>380</v>
      </c>
      <c r="G273" s="225"/>
      <c r="H273" s="228">
        <v>7.9660000000000002</v>
      </c>
      <c r="I273" s="229"/>
      <c r="J273" s="225"/>
      <c r="K273" s="225"/>
      <c r="L273" s="230"/>
      <c r="M273" s="231"/>
      <c r="N273" s="232"/>
      <c r="O273" s="232"/>
      <c r="P273" s="232"/>
      <c r="Q273" s="232"/>
      <c r="R273" s="232"/>
      <c r="S273" s="232"/>
      <c r="T273" s="233"/>
      <c r="U273" s="13"/>
      <c r="V273" s="13"/>
      <c r="W273" s="13"/>
      <c r="X273" s="13"/>
      <c r="Y273" s="13"/>
      <c r="Z273" s="13"/>
      <c r="AA273" s="13"/>
      <c r="AB273" s="13"/>
      <c r="AC273" s="13"/>
      <c r="AD273" s="13"/>
      <c r="AE273" s="13"/>
      <c r="AT273" s="234" t="s">
        <v>148</v>
      </c>
      <c r="AU273" s="234" t="s">
        <v>82</v>
      </c>
      <c r="AV273" s="13" t="s">
        <v>82</v>
      </c>
      <c r="AW273" s="13" t="s">
        <v>31</v>
      </c>
      <c r="AX273" s="13" t="s">
        <v>72</v>
      </c>
      <c r="AY273" s="234" t="s">
        <v>134</v>
      </c>
    </row>
    <row r="274" s="14" customFormat="1">
      <c r="A274" s="14"/>
      <c r="B274" s="235"/>
      <c r="C274" s="236"/>
      <c r="D274" s="218" t="s">
        <v>148</v>
      </c>
      <c r="E274" s="237" t="s">
        <v>19</v>
      </c>
      <c r="F274" s="238" t="s">
        <v>150</v>
      </c>
      <c r="G274" s="236"/>
      <c r="H274" s="239">
        <v>30.859999999999999</v>
      </c>
      <c r="I274" s="240"/>
      <c r="J274" s="236"/>
      <c r="K274" s="236"/>
      <c r="L274" s="241"/>
      <c r="M274" s="242"/>
      <c r="N274" s="243"/>
      <c r="O274" s="243"/>
      <c r="P274" s="243"/>
      <c r="Q274" s="243"/>
      <c r="R274" s="243"/>
      <c r="S274" s="243"/>
      <c r="T274" s="244"/>
      <c r="U274" s="14"/>
      <c r="V274" s="14"/>
      <c r="W274" s="14"/>
      <c r="X274" s="14"/>
      <c r="Y274" s="14"/>
      <c r="Z274" s="14"/>
      <c r="AA274" s="14"/>
      <c r="AB274" s="14"/>
      <c r="AC274" s="14"/>
      <c r="AD274" s="14"/>
      <c r="AE274" s="14"/>
      <c r="AT274" s="245" t="s">
        <v>148</v>
      </c>
      <c r="AU274" s="245" t="s">
        <v>82</v>
      </c>
      <c r="AV274" s="14" t="s">
        <v>142</v>
      </c>
      <c r="AW274" s="14" t="s">
        <v>31</v>
      </c>
      <c r="AX274" s="14" t="s">
        <v>80</v>
      </c>
      <c r="AY274" s="245" t="s">
        <v>134</v>
      </c>
    </row>
    <row r="275" s="2" customFormat="1" ht="16.5" customHeight="1">
      <c r="A275" s="39"/>
      <c r="B275" s="40"/>
      <c r="C275" s="246" t="s">
        <v>381</v>
      </c>
      <c r="D275" s="246" t="s">
        <v>298</v>
      </c>
      <c r="E275" s="247" t="s">
        <v>382</v>
      </c>
      <c r="F275" s="248" t="s">
        <v>383</v>
      </c>
      <c r="G275" s="249" t="s">
        <v>270</v>
      </c>
      <c r="H275" s="250">
        <v>33.945999999999998</v>
      </c>
      <c r="I275" s="251"/>
      <c r="J275" s="252">
        <f>ROUND(I275*H275,2)</f>
        <v>0</v>
      </c>
      <c r="K275" s="248" t="s">
        <v>141</v>
      </c>
      <c r="L275" s="253"/>
      <c r="M275" s="254" t="s">
        <v>19</v>
      </c>
      <c r="N275" s="255" t="s">
        <v>43</v>
      </c>
      <c r="O275" s="85"/>
      <c r="P275" s="214">
        <f>O275*H275</f>
        <v>0</v>
      </c>
      <c r="Q275" s="214">
        <v>0</v>
      </c>
      <c r="R275" s="214">
        <f>Q275*H275</f>
        <v>0</v>
      </c>
      <c r="S275" s="214">
        <v>0</v>
      </c>
      <c r="T275" s="215">
        <f>S275*H275</f>
        <v>0</v>
      </c>
      <c r="U275" s="39"/>
      <c r="V275" s="39"/>
      <c r="W275" s="39"/>
      <c r="X275" s="39"/>
      <c r="Y275" s="39"/>
      <c r="Z275" s="39"/>
      <c r="AA275" s="39"/>
      <c r="AB275" s="39"/>
      <c r="AC275" s="39"/>
      <c r="AD275" s="39"/>
      <c r="AE275" s="39"/>
      <c r="AR275" s="216" t="s">
        <v>215</v>
      </c>
      <c r="AT275" s="216" t="s">
        <v>298</v>
      </c>
      <c r="AU275" s="216" t="s">
        <v>82</v>
      </c>
      <c r="AY275" s="18" t="s">
        <v>134</v>
      </c>
      <c r="BE275" s="217">
        <f>IF(N275="základní",J275,0)</f>
        <v>0</v>
      </c>
      <c r="BF275" s="217">
        <f>IF(N275="snížená",J275,0)</f>
        <v>0</v>
      </c>
      <c r="BG275" s="217">
        <f>IF(N275="zákl. přenesená",J275,0)</f>
        <v>0</v>
      </c>
      <c r="BH275" s="217">
        <f>IF(N275="sníž. přenesená",J275,0)</f>
        <v>0</v>
      </c>
      <c r="BI275" s="217">
        <f>IF(N275="nulová",J275,0)</f>
        <v>0</v>
      </c>
      <c r="BJ275" s="18" t="s">
        <v>80</v>
      </c>
      <c r="BK275" s="217">
        <f>ROUND(I275*H275,2)</f>
        <v>0</v>
      </c>
      <c r="BL275" s="18" t="s">
        <v>173</v>
      </c>
      <c r="BM275" s="216" t="s">
        <v>384</v>
      </c>
    </row>
    <row r="276" s="2" customFormat="1">
      <c r="A276" s="39"/>
      <c r="B276" s="40"/>
      <c r="C276" s="41"/>
      <c r="D276" s="218" t="s">
        <v>143</v>
      </c>
      <c r="E276" s="41"/>
      <c r="F276" s="219" t="s">
        <v>383</v>
      </c>
      <c r="G276" s="41"/>
      <c r="H276" s="41"/>
      <c r="I276" s="220"/>
      <c r="J276" s="41"/>
      <c r="K276" s="41"/>
      <c r="L276" s="45"/>
      <c r="M276" s="221"/>
      <c r="N276" s="222"/>
      <c r="O276" s="85"/>
      <c r="P276" s="85"/>
      <c r="Q276" s="85"/>
      <c r="R276" s="85"/>
      <c r="S276" s="85"/>
      <c r="T276" s="86"/>
      <c r="U276" s="39"/>
      <c r="V276" s="39"/>
      <c r="W276" s="39"/>
      <c r="X276" s="39"/>
      <c r="Y276" s="39"/>
      <c r="Z276" s="39"/>
      <c r="AA276" s="39"/>
      <c r="AB276" s="39"/>
      <c r="AC276" s="39"/>
      <c r="AD276" s="39"/>
      <c r="AE276" s="39"/>
      <c r="AT276" s="18" t="s">
        <v>143</v>
      </c>
      <c r="AU276" s="18" t="s">
        <v>82</v>
      </c>
    </row>
    <row r="277" s="13" customFormat="1">
      <c r="A277" s="13"/>
      <c r="B277" s="224"/>
      <c r="C277" s="225"/>
      <c r="D277" s="218" t="s">
        <v>148</v>
      </c>
      <c r="E277" s="226" t="s">
        <v>19</v>
      </c>
      <c r="F277" s="227" t="s">
        <v>385</v>
      </c>
      <c r="G277" s="225"/>
      <c r="H277" s="228">
        <v>33.945999999999998</v>
      </c>
      <c r="I277" s="229"/>
      <c r="J277" s="225"/>
      <c r="K277" s="225"/>
      <c r="L277" s="230"/>
      <c r="M277" s="231"/>
      <c r="N277" s="232"/>
      <c r="O277" s="232"/>
      <c r="P277" s="232"/>
      <c r="Q277" s="232"/>
      <c r="R277" s="232"/>
      <c r="S277" s="232"/>
      <c r="T277" s="233"/>
      <c r="U277" s="13"/>
      <c r="V277" s="13"/>
      <c r="W277" s="13"/>
      <c r="X277" s="13"/>
      <c r="Y277" s="13"/>
      <c r="Z277" s="13"/>
      <c r="AA277" s="13"/>
      <c r="AB277" s="13"/>
      <c r="AC277" s="13"/>
      <c r="AD277" s="13"/>
      <c r="AE277" s="13"/>
      <c r="AT277" s="234" t="s">
        <v>148</v>
      </c>
      <c r="AU277" s="234" t="s">
        <v>82</v>
      </c>
      <c r="AV277" s="13" t="s">
        <v>82</v>
      </c>
      <c r="AW277" s="13" t="s">
        <v>31</v>
      </c>
      <c r="AX277" s="13" t="s">
        <v>72</v>
      </c>
      <c r="AY277" s="234" t="s">
        <v>134</v>
      </c>
    </row>
    <row r="278" s="14" customFormat="1">
      <c r="A278" s="14"/>
      <c r="B278" s="235"/>
      <c r="C278" s="236"/>
      <c r="D278" s="218" t="s">
        <v>148</v>
      </c>
      <c r="E278" s="237" t="s">
        <v>19</v>
      </c>
      <c r="F278" s="238" t="s">
        <v>150</v>
      </c>
      <c r="G278" s="236"/>
      <c r="H278" s="239">
        <v>33.945999999999998</v>
      </c>
      <c r="I278" s="240"/>
      <c r="J278" s="236"/>
      <c r="K278" s="236"/>
      <c r="L278" s="241"/>
      <c r="M278" s="242"/>
      <c r="N278" s="243"/>
      <c r="O278" s="243"/>
      <c r="P278" s="243"/>
      <c r="Q278" s="243"/>
      <c r="R278" s="243"/>
      <c r="S278" s="243"/>
      <c r="T278" s="244"/>
      <c r="U278" s="14"/>
      <c r="V278" s="14"/>
      <c r="W278" s="14"/>
      <c r="X278" s="14"/>
      <c r="Y278" s="14"/>
      <c r="Z278" s="14"/>
      <c r="AA278" s="14"/>
      <c r="AB278" s="14"/>
      <c r="AC278" s="14"/>
      <c r="AD278" s="14"/>
      <c r="AE278" s="14"/>
      <c r="AT278" s="245" t="s">
        <v>148</v>
      </c>
      <c r="AU278" s="245" t="s">
        <v>82</v>
      </c>
      <c r="AV278" s="14" t="s">
        <v>142</v>
      </c>
      <c r="AW278" s="14" t="s">
        <v>31</v>
      </c>
      <c r="AX278" s="14" t="s">
        <v>80</v>
      </c>
      <c r="AY278" s="245" t="s">
        <v>134</v>
      </c>
    </row>
    <row r="279" s="2" customFormat="1" ht="16.5" customHeight="1">
      <c r="A279" s="39"/>
      <c r="B279" s="40"/>
      <c r="C279" s="205" t="s">
        <v>271</v>
      </c>
      <c r="D279" s="205" t="s">
        <v>137</v>
      </c>
      <c r="E279" s="206" t="s">
        <v>386</v>
      </c>
      <c r="F279" s="207" t="s">
        <v>387</v>
      </c>
      <c r="G279" s="208" t="s">
        <v>270</v>
      </c>
      <c r="H279" s="209">
        <v>2.6000000000000001</v>
      </c>
      <c r="I279" s="210"/>
      <c r="J279" s="211">
        <f>ROUND(I279*H279,2)</f>
        <v>0</v>
      </c>
      <c r="K279" s="207" t="s">
        <v>141</v>
      </c>
      <c r="L279" s="45"/>
      <c r="M279" s="212" t="s">
        <v>19</v>
      </c>
      <c r="N279" s="213" t="s">
        <v>43</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173</v>
      </c>
      <c r="AT279" s="216" t="s">
        <v>137</v>
      </c>
      <c r="AU279" s="216" t="s">
        <v>82</v>
      </c>
      <c r="AY279" s="18" t="s">
        <v>134</v>
      </c>
      <c r="BE279" s="217">
        <f>IF(N279="základní",J279,0)</f>
        <v>0</v>
      </c>
      <c r="BF279" s="217">
        <f>IF(N279="snížená",J279,0)</f>
        <v>0</v>
      </c>
      <c r="BG279" s="217">
        <f>IF(N279="zákl. přenesená",J279,0)</f>
        <v>0</v>
      </c>
      <c r="BH279" s="217">
        <f>IF(N279="sníž. přenesená",J279,0)</f>
        <v>0</v>
      </c>
      <c r="BI279" s="217">
        <f>IF(N279="nulová",J279,0)</f>
        <v>0</v>
      </c>
      <c r="BJ279" s="18" t="s">
        <v>80</v>
      </c>
      <c r="BK279" s="217">
        <f>ROUND(I279*H279,2)</f>
        <v>0</v>
      </c>
      <c r="BL279" s="18" t="s">
        <v>173</v>
      </c>
      <c r="BM279" s="216" t="s">
        <v>388</v>
      </c>
    </row>
    <row r="280" s="2" customFormat="1">
      <c r="A280" s="39"/>
      <c r="B280" s="40"/>
      <c r="C280" s="41"/>
      <c r="D280" s="218" t="s">
        <v>143</v>
      </c>
      <c r="E280" s="41"/>
      <c r="F280" s="219" t="s">
        <v>387</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143</v>
      </c>
      <c r="AU280" s="18" t="s">
        <v>82</v>
      </c>
    </row>
    <row r="281" s="13" customFormat="1">
      <c r="A281" s="13"/>
      <c r="B281" s="224"/>
      <c r="C281" s="225"/>
      <c r="D281" s="218" t="s">
        <v>148</v>
      </c>
      <c r="E281" s="226" t="s">
        <v>19</v>
      </c>
      <c r="F281" s="227" t="s">
        <v>389</v>
      </c>
      <c r="G281" s="225"/>
      <c r="H281" s="228">
        <v>2.6000000000000001</v>
      </c>
      <c r="I281" s="229"/>
      <c r="J281" s="225"/>
      <c r="K281" s="225"/>
      <c r="L281" s="230"/>
      <c r="M281" s="231"/>
      <c r="N281" s="232"/>
      <c r="O281" s="232"/>
      <c r="P281" s="232"/>
      <c r="Q281" s="232"/>
      <c r="R281" s="232"/>
      <c r="S281" s="232"/>
      <c r="T281" s="233"/>
      <c r="U281" s="13"/>
      <c r="V281" s="13"/>
      <c r="W281" s="13"/>
      <c r="X281" s="13"/>
      <c r="Y281" s="13"/>
      <c r="Z281" s="13"/>
      <c r="AA281" s="13"/>
      <c r="AB281" s="13"/>
      <c r="AC281" s="13"/>
      <c r="AD281" s="13"/>
      <c r="AE281" s="13"/>
      <c r="AT281" s="234" t="s">
        <v>148</v>
      </c>
      <c r="AU281" s="234" t="s">
        <v>82</v>
      </c>
      <c r="AV281" s="13" t="s">
        <v>82</v>
      </c>
      <c r="AW281" s="13" t="s">
        <v>31</v>
      </c>
      <c r="AX281" s="13" t="s">
        <v>72</v>
      </c>
      <c r="AY281" s="234" t="s">
        <v>134</v>
      </c>
    </row>
    <row r="282" s="14" customFormat="1">
      <c r="A282" s="14"/>
      <c r="B282" s="235"/>
      <c r="C282" s="236"/>
      <c r="D282" s="218" t="s">
        <v>148</v>
      </c>
      <c r="E282" s="237" t="s">
        <v>19</v>
      </c>
      <c r="F282" s="238" t="s">
        <v>150</v>
      </c>
      <c r="G282" s="236"/>
      <c r="H282" s="239">
        <v>2.6000000000000001</v>
      </c>
      <c r="I282" s="240"/>
      <c r="J282" s="236"/>
      <c r="K282" s="236"/>
      <c r="L282" s="241"/>
      <c r="M282" s="242"/>
      <c r="N282" s="243"/>
      <c r="O282" s="243"/>
      <c r="P282" s="243"/>
      <c r="Q282" s="243"/>
      <c r="R282" s="243"/>
      <c r="S282" s="243"/>
      <c r="T282" s="244"/>
      <c r="U282" s="14"/>
      <c r="V282" s="14"/>
      <c r="W282" s="14"/>
      <c r="X282" s="14"/>
      <c r="Y282" s="14"/>
      <c r="Z282" s="14"/>
      <c r="AA282" s="14"/>
      <c r="AB282" s="14"/>
      <c r="AC282" s="14"/>
      <c r="AD282" s="14"/>
      <c r="AE282" s="14"/>
      <c r="AT282" s="245" t="s">
        <v>148</v>
      </c>
      <c r="AU282" s="245" t="s">
        <v>82</v>
      </c>
      <c r="AV282" s="14" t="s">
        <v>142</v>
      </c>
      <c r="AW282" s="14" t="s">
        <v>31</v>
      </c>
      <c r="AX282" s="14" t="s">
        <v>80</v>
      </c>
      <c r="AY282" s="245" t="s">
        <v>134</v>
      </c>
    </row>
    <row r="283" s="2" customFormat="1" ht="16.5" customHeight="1">
      <c r="A283" s="39"/>
      <c r="B283" s="40"/>
      <c r="C283" s="246" t="s">
        <v>390</v>
      </c>
      <c r="D283" s="246" t="s">
        <v>298</v>
      </c>
      <c r="E283" s="247" t="s">
        <v>391</v>
      </c>
      <c r="F283" s="248" t="s">
        <v>392</v>
      </c>
      <c r="G283" s="249" t="s">
        <v>270</v>
      </c>
      <c r="H283" s="250">
        <v>2.8599999999999999</v>
      </c>
      <c r="I283" s="251"/>
      <c r="J283" s="252">
        <f>ROUND(I283*H283,2)</f>
        <v>0</v>
      </c>
      <c r="K283" s="248" t="s">
        <v>141</v>
      </c>
      <c r="L283" s="253"/>
      <c r="M283" s="254" t="s">
        <v>19</v>
      </c>
      <c r="N283" s="255" t="s">
        <v>43</v>
      </c>
      <c r="O283" s="85"/>
      <c r="P283" s="214">
        <f>O283*H283</f>
        <v>0</v>
      </c>
      <c r="Q283" s="214">
        <v>0</v>
      </c>
      <c r="R283" s="214">
        <f>Q283*H283</f>
        <v>0</v>
      </c>
      <c r="S283" s="214">
        <v>0</v>
      </c>
      <c r="T283" s="215">
        <f>S283*H283</f>
        <v>0</v>
      </c>
      <c r="U283" s="39"/>
      <c r="V283" s="39"/>
      <c r="W283" s="39"/>
      <c r="X283" s="39"/>
      <c r="Y283" s="39"/>
      <c r="Z283" s="39"/>
      <c r="AA283" s="39"/>
      <c r="AB283" s="39"/>
      <c r="AC283" s="39"/>
      <c r="AD283" s="39"/>
      <c r="AE283" s="39"/>
      <c r="AR283" s="216" t="s">
        <v>215</v>
      </c>
      <c r="AT283" s="216" t="s">
        <v>298</v>
      </c>
      <c r="AU283" s="216" t="s">
        <v>82</v>
      </c>
      <c r="AY283" s="18" t="s">
        <v>134</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173</v>
      </c>
      <c r="BM283" s="216" t="s">
        <v>393</v>
      </c>
    </row>
    <row r="284" s="2" customFormat="1">
      <c r="A284" s="39"/>
      <c r="B284" s="40"/>
      <c r="C284" s="41"/>
      <c r="D284" s="218" t="s">
        <v>143</v>
      </c>
      <c r="E284" s="41"/>
      <c r="F284" s="219" t="s">
        <v>392</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143</v>
      </c>
      <c r="AU284" s="18" t="s">
        <v>82</v>
      </c>
    </row>
    <row r="285" s="13" customFormat="1">
      <c r="A285" s="13"/>
      <c r="B285" s="224"/>
      <c r="C285" s="225"/>
      <c r="D285" s="218" t="s">
        <v>148</v>
      </c>
      <c r="E285" s="226" t="s">
        <v>19</v>
      </c>
      <c r="F285" s="227" t="s">
        <v>394</v>
      </c>
      <c r="G285" s="225"/>
      <c r="H285" s="228">
        <v>2.8599999999999999</v>
      </c>
      <c r="I285" s="229"/>
      <c r="J285" s="225"/>
      <c r="K285" s="225"/>
      <c r="L285" s="230"/>
      <c r="M285" s="231"/>
      <c r="N285" s="232"/>
      <c r="O285" s="232"/>
      <c r="P285" s="232"/>
      <c r="Q285" s="232"/>
      <c r="R285" s="232"/>
      <c r="S285" s="232"/>
      <c r="T285" s="233"/>
      <c r="U285" s="13"/>
      <c r="V285" s="13"/>
      <c r="W285" s="13"/>
      <c r="X285" s="13"/>
      <c r="Y285" s="13"/>
      <c r="Z285" s="13"/>
      <c r="AA285" s="13"/>
      <c r="AB285" s="13"/>
      <c r="AC285" s="13"/>
      <c r="AD285" s="13"/>
      <c r="AE285" s="13"/>
      <c r="AT285" s="234" t="s">
        <v>148</v>
      </c>
      <c r="AU285" s="234" t="s">
        <v>82</v>
      </c>
      <c r="AV285" s="13" t="s">
        <v>82</v>
      </c>
      <c r="AW285" s="13" t="s">
        <v>31</v>
      </c>
      <c r="AX285" s="13" t="s">
        <v>72</v>
      </c>
      <c r="AY285" s="234" t="s">
        <v>134</v>
      </c>
    </row>
    <row r="286" s="14" customFormat="1">
      <c r="A286" s="14"/>
      <c r="B286" s="235"/>
      <c r="C286" s="236"/>
      <c r="D286" s="218" t="s">
        <v>148</v>
      </c>
      <c r="E286" s="237" t="s">
        <v>19</v>
      </c>
      <c r="F286" s="238" t="s">
        <v>150</v>
      </c>
      <c r="G286" s="236"/>
      <c r="H286" s="239">
        <v>2.8599999999999999</v>
      </c>
      <c r="I286" s="240"/>
      <c r="J286" s="236"/>
      <c r="K286" s="236"/>
      <c r="L286" s="241"/>
      <c r="M286" s="242"/>
      <c r="N286" s="243"/>
      <c r="O286" s="243"/>
      <c r="P286" s="243"/>
      <c r="Q286" s="243"/>
      <c r="R286" s="243"/>
      <c r="S286" s="243"/>
      <c r="T286" s="244"/>
      <c r="U286" s="14"/>
      <c r="V286" s="14"/>
      <c r="W286" s="14"/>
      <c r="X286" s="14"/>
      <c r="Y286" s="14"/>
      <c r="Z286" s="14"/>
      <c r="AA286" s="14"/>
      <c r="AB286" s="14"/>
      <c r="AC286" s="14"/>
      <c r="AD286" s="14"/>
      <c r="AE286" s="14"/>
      <c r="AT286" s="245" t="s">
        <v>148</v>
      </c>
      <c r="AU286" s="245" t="s">
        <v>82</v>
      </c>
      <c r="AV286" s="14" t="s">
        <v>142</v>
      </c>
      <c r="AW286" s="14" t="s">
        <v>31</v>
      </c>
      <c r="AX286" s="14" t="s">
        <v>80</v>
      </c>
      <c r="AY286" s="245" t="s">
        <v>134</v>
      </c>
    </row>
    <row r="287" s="2" customFormat="1" ht="24.15" customHeight="1">
      <c r="A287" s="39"/>
      <c r="B287" s="40"/>
      <c r="C287" s="205" t="s">
        <v>274</v>
      </c>
      <c r="D287" s="205" t="s">
        <v>137</v>
      </c>
      <c r="E287" s="206" t="s">
        <v>395</v>
      </c>
      <c r="F287" s="207" t="s">
        <v>396</v>
      </c>
      <c r="G287" s="208" t="s">
        <v>214</v>
      </c>
      <c r="H287" s="209">
        <v>0.78800000000000003</v>
      </c>
      <c r="I287" s="210"/>
      <c r="J287" s="211">
        <f>ROUND(I287*H287,2)</f>
        <v>0</v>
      </c>
      <c r="K287" s="207" t="s">
        <v>141</v>
      </c>
      <c r="L287" s="45"/>
      <c r="M287" s="212" t="s">
        <v>19</v>
      </c>
      <c r="N287" s="213" t="s">
        <v>43</v>
      </c>
      <c r="O287" s="85"/>
      <c r="P287" s="214">
        <f>O287*H287</f>
        <v>0</v>
      </c>
      <c r="Q287" s="214">
        <v>0</v>
      </c>
      <c r="R287" s="214">
        <f>Q287*H287</f>
        <v>0</v>
      </c>
      <c r="S287" s="214">
        <v>0</v>
      </c>
      <c r="T287" s="215">
        <f>S287*H287</f>
        <v>0</v>
      </c>
      <c r="U287" s="39"/>
      <c r="V287" s="39"/>
      <c r="W287" s="39"/>
      <c r="X287" s="39"/>
      <c r="Y287" s="39"/>
      <c r="Z287" s="39"/>
      <c r="AA287" s="39"/>
      <c r="AB287" s="39"/>
      <c r="AC287" s="39"/>
      <c r="AD287" s="39"/>
      <c r="AE287" s="39"/>
      <c r="AR287" s="216" t="s">
        <v>173</v>
      </c>
      <c r="AT287" s="216" t="s">
        <v>137</v>
      </c>
      <c r="AU287" s="216" t="s">
        <v>82</v>
      </c>
      <c r="AY287" s="18" t="s">
        <v>134</v>
      </c>
      <c r="BE287" s="217">
        <f>IF(N287="základní",J287,0)</f>
        <v>0</v>
      </c>
      <c r="BF287" s="217">
        <f>IF(N287="snížená",J287,0)</f>
        <v>0</v>
      </c>
      <c r="BG287" s="217">
        <f>IF(N287="zákl. přenesená",J287,0)</f>
        <v>0</v>
      </c>
      <c r="BH287" s="217">
        <f>IF(N287="sníž. přenesená",J287,0)</f>
        <v>0</v>
      </c>
      <c r="BI287" s="217">
        <f>IF(N287="nulová",J287,0)</f>
        <v>0</v>
      </c>
      <c r="BJ287" s="18" t="s">
        <v>80</v>
      </c>
      <c r="BK287" s="217">
        <f>ROUND(I287*H287,2)</f>
        <v>0</v>
      </c>
      <c r="BL287" s="18" t="s">
        <v>173</v>
      </c>
      <c r="BM287" s="216" t="s">
        <v>397</v>
      </c>
    </row>
    <row r="288" s="2" customFormat="1">
      <c r="A288" s="39"/>
      <c r="B288" s="40"/>
      <c r="C288" s="41"/>
      <c r="D288" s="218" t="s">
        <v>143</v>
      </c>
      <c r="E288" s="41"/>
      <c r="F288" s="219" t="s">
        <v>396</v>
      </c>
      <c r="G288" s="41"/>
      <c r="H288" s="41"/>
      <c r="I288" s="220"/>
      <c r="J288" s="41"/>
      <c r="K288" s="41"/>
      <c r="L288" s="45"/>
      <c r="M288" s="221"/>
      <c r="N288" s="222"/>
      <c r="O288" s="85"/>
      <c r="P288" s="85"/>
      <c r="Q288" s="85"/>
      <c r="R288" s="85"/>
      <c r="S288" s="85"/>
      <c r="T288" s="86"/>
      <c r="U288" s="39"/>
      <c r="V288" s="39"/>
      <c r="W288" s="39"/>
      <c r="X288" s="39"/>
      <c r="Y288" s="39"/>
      <c r="Z288" s="39"/>
      <c r="AA288" s="39"/>
      <c r="AB288" s="39"/>
      <c r="AC288" s="39"/>
      <c r="AD288" s="39"/>
      <c r="AE288" s="39"/>
      <c r="AT288" s="18" t="s">
        <v>143</v>
      </c>
      <c r="AU288" s="18" t="s">
        <v>82</v>
      </c>
    </row>
    <row r="289" s="2" customFormat="1">
      <c r="A289" s="39"/>
      <c r="B289" s="40"/>
      <c r="C289" s="41"/>
      <c r="D289" s="218" t="s">
        <v>146</v>
      </c>
      <c r="E289" s="41"/>
      <c r="F289" s="223" t="s">
        <v>326</v>
      </c>
      <c r="G289" s="41"/>
      <c r="H289" s="41"/>
      <c r="I289" s="220"/>
      <c r="J289" s="41"/>
      <c r="K289" s="41"/>
      <c r="L289" s="45"/>
      <c r="M289" s="221"/>
      <c r="N289" s="222"/>
      <c r="O289" s="85"/>
      <c r="P289" s="85"/>
      <c r="Q289" s="85"/>
      <c r="R289" s="85"/>
      <c r="S289" s="85"/>
      <c r="T289" s="86"/>
      <c r="U289" s="39"/>
      <c r="V289" s="39"/>
      <c r="W289" s="39"/>
      <c r="X289" s="39"/>
      <c r="Y289" s="39"/>
      <c r="Z289" s="39"/>
      <c r="AA289" s="39"/>
      <c r="AB289" s="39"/>
      <c r="AC289" s="39"/>
      <c r="AD289" s="39"/>
      <c r="AE289" s="39"/>
      <c r="AT289" s="18" t="s">
        <v>146</v>
      </c>
      <c r="AU289" s="18" t="s">
        <v>82</v>
      </c>
    </row>
    <row r="290" s="2" customFormat="1" ht="16.5" customHeight="1">
      <c r="A290" s="39"/>
      <c r="B290" s="40"/>
      <c r="C290" s="205" t="s">
        <v>398</v>
      </c>
      <c r="D290" s="205" t="s">
        <v>137</v>
      </c>
      <c r="E290" s="206" t="s">
        <v>399</v>
      </c>
      <c r="F290" s="207" t="s">
        <v>400</v>
      </c>
      <c r="G290" s="208" t="s">
        <v>401</v>
      </c>
      <c r="H290" s="209">
        <v>1</v>
      </c>
      <c r="I290" s="210"/>
      <c r="J290" s="211">
        <f>ROUND(I290*H290,2)</f>
        <v>0</v>
      </c>
      <c r="K290" s="207" t="s">
        <v>336</v>
      </c>
      <c r="L290" s="45"/>
      <c r="M290" s="212" t="s">
        <v>19</v>
      </c>
      <c r="N290" s="213" t="s">
        <v>43</v>
      </c>
      <c r="O290" s="85"/>
      <c r="P290" s="214">
        <f>O290*H290</f>
        <v>0</v>
      </c>
      <c r="Q290" s="214">
        <v>0</v>
      </c>
      <c r="R290" s="214">
        <f>Q290*H290</f>
        <v>0</v>
      </c>
      <c r="S290" s="214">
        <v>0</v>
      </c>
      <c r="T290" s="215">
        <f>S290*H290</f>
        <v>0</v>
      </c>
      <c r="U290" s="39"/>
      <c r="V290" s="39"/>
      <c r="W290" s="39"/>
      <c r="X290" s="39"/>
      <c r="Y290" s="39"/>
      <c r="Z290" s="39"/>
      <c r="AA290" s="39"/>
      <c r="AB290" s="39"/>
      <c r="AC290" s="39"/>
      <c r="AD290" s="39"/>
      <c r="AE290" s="39"/>
      <c r="AR290" s="216" t="s">
        <v>173</v>
      </c>
      <c r="AT290" s="216" t="s">
        <v>137</v>
      </c>
      <c r="AU290" s="216" t="s">
        <v>82</v>
      </c>
      <c r="AY290" s="18" t="s">
        <v>134</v>
      </c>
      <c r="BE290" s="217">
        <f>IF(N290="základní",J290,0)</f>
        <v>0</v>
      </c>
      <c r="BF290" s="217">
        <f>IF(N290="snížená",J290,0)</f>
        <v>0</v>
      </c>
      <c r="BG290" s="217">
        <f>IF(N290="zákl. přenesená",J290,0)</f>
        <v>0</v>
      </c>
      <c r="BH290" s="217">
        <f>IF(N290="sníž. přenesená",J290,0)</f>
        <v>0</v>
      </c>
      <c r="BI290" s="217">
        <f>IF(N290="nulová",J290,0)</f>
        <v>0</v>
      </c>
      <c r="BJ290" s="18" t="s">
        <v>80</v>
      </c>
      <c r="BK290" s="217">
        <f>ROUND(I290*H290,2)</f>
        <v>0</v>
      </c>
      <c r="BL290" s="18" t="s">
        <v>173</v>
      </c>
      <c r="BM290" s="216" t="s">
        <v>402</v>
      </c>
    </row>
    <row r="291" s="2" customFormat="1">
      <c r="A291" s="39"/>
      <c r="B291" s="40"/>
      <c r="C291" s="41"/>
      <c r="D291" s="218" t="s">
        <v>143</v>
      </c>
      <c r="E291" s="41"/>
      <c r="F291" s="219" t="s">
        <v>400</v>
      </c>
      <c r="G291" s="41"/>
      <c r="H291" s="41"/>
      <c r="I291" s="220"/>
      <c r="J291" s="41"/>
      <c r="K291" s="41"/>
      <c r="L291" s="45"/>
      <c r="M291" s="221"/>
      <c r="N291" s="222"/>
      <c r="O291" s="85"/>
      <c r="P291" s="85"/>
      <c r="Q291" s="85"/>
      <c r="R291" s="85"/>
      <c r="S291" s="85"/>
      <c r="T291" s="86"/>
      <c r="U291" s="39"/>
      <c r="V291" s="39"/>
      <c r="W291" s="39"/>
      <c r="X291" s="39"/>
      <c r="Y291" s="39"/>
      <c r="Z291" s="39"/>
      <c r="AA291" s="39"/>
      <c r="AB291" s="39"/>
      <c r="AC291" s="39"/>
      <c r="AD291" s="39"/>
      <c r="AE291" s="39"/>
      <c r="AT291" s="18" t="s">
        <v>143</v>
      </c>
      <c r="AU291" s="18" t="s">
        <v>82</v>
      </c>
    </row>
    <row r="292" s="12" customFormat="1" ht="22.8" customHeight="1">
      <c r="A292" s="12"/>
      <c r="B292" s="189"/>
      <c r="C292" s="190"/>
      <c r="D292" s="191" t="s">
        <v>71</v>
      </c>
      <c r="E292" s="203" t="s">
        <v>403</v>
      </c>
      <c r="F292" s="203" t="s">
        <v>404</v>
      </c>
      <c r="G292" s="190"/>
      <c r="H292" s="190"/>
      <c r="I292" s="193"/>
      <c r="J292" s="204">
        <f>BK292</f>
        <v>0</v>
      </c>
      <c r="K292" s="190"/>
      <c r="L292" s="195"/>
      <c r="M292" s="196"/>
      <c r="N292" s="197"/>
      <c r="O292" s="197"/>
      <c r="P292" s="198">
        <f>SUM(P293:P331)</f>
        <v>0</v>
      </c>
      <c r="Q292" s="197"/>
      <c r="R292" s="198">
        <f>SUM(R293:R331)</f>
        <v>0</v>
      </c>
      <c r="S292" s="197"/>
      <c r="T292" s="199">
        <f>SUM(T293:T331)</f>
        <v>0</v>
      </c>
      <c r="U292" s="12"/>
      <c r="V292" s="12"/>
      <c r="W292" s="12"/>
      <c r="X292" s="12"/>
      <c r="Y292" s="12"/>
      <c r="Z292" s="12"/>
      <c r="AA292" s="12"/>
      <c r="AB292" s="12"/>
      <c r="AC292" s="12"/>
      <c r="AD292" s="12"/>
      <c r="AE292" s="12"/>
      <c r="AR292" s="200" t="s">
        <v>82</v>
      </c>
      <c r="AT292" s="201" t="s">
        <v>71</v>
      </c>
      <c r="AU292" s="201" t="s">
        <v>80</v>
      </c>
      <c r="AY292" s="200" t="s">
        <v>134</v>
      </c>
      <c r="BK292" s="202">
        <f>SUM(BK293:BK331)</f>
        <v>0</v>
      </c>
    </row>
    <row r="293" s="2" customFormat="1" ht="21.75" customHeight="1">
      <c r="A293" s="39"/>
      <c r="B293" s="40"/>
      <c r="C293" s="205" t="s">
        <v>278</v>
      </c>
      <c r="D293" s="205" t="s">
        <v>137</v>
      </c>
      <c r="E293" s="206" t="s">
        <v>405</v>
      </c>
      <c r="F293" s="207" t="s">
        <v>406</v>
      </c>
      <c r="G293" s="208" t="s">
        <v>140</v>
      </c>
      <c r="H293" s="209">
        <v>3.6499999999999999</v>
      </c>
      <c r="I293" s="210"/>
      <c r="J293" s="211">
        <f>ROUND(I293*H293,2)</f>
        <v>0</v>
      </c>
      <c r="K293" s="207" t="s">
        <v>141</v>
      </c>
      <c r="L293" s="45"/>
      <c r="M293" s="212" t="s">
        <v>19</v>
      </c>
      <c r="N293" s="213" t="s">
        <v>43</v>
      </c>
      <c r="O293" s="85"/>
      <c r="P293" s="214">
        <f>O293*H293</f>
        <v>0</v>
      </c>
      <c r="Q293" s="214">
        <v>0</v>
      </c>
      <c r="R293" s="214">
        <f>Q293*H293</f>
        <v>0</v>
      </c>
      <c r="S293" s="214">
        <v>0</v>
      </c>
      <c r="T293" s="215">
        <f>S293*H293</f>
        <v>0</v>
      </c>
      <c r="U293" s="39"/>
      <c r="V293" s="39"/>
      <c r="W293" s="39"/>
      <c r="X293" s="39"/>
      <c r="Y293" s="39"/>
      <c r="Z293" s="39"/>
      <c r="AA293" s="39"/>
      <c r="AB293" s="39"/>
      <c r="AC293" s="39"/>
      <c r="AD293" s="39"/>
      <c r="AE293" s="39"/>
      <c r="AR293" s="216" t="s">
        <v>173</v>
      </c>
      <c r="AT293" s="216" t="s">
        <v>137</v>
      </c>
      <c r="AU293" s="216" t="s">
        <v>82</v>
      </c>
      <c r="AY293" s="18" t="s">
        <v>134</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173</v>
      </c>
      <c r="BM293" s="216" t="s">
        <v>407</v>
      </c>
    </row>
    <row r="294" s="2" customFormat="1">
      <c r="A294" s="39"/>
      <c r="B294" s="40"/>
      <c r="C294" s="41"/>
      <c r="D294" s="218" t="s">
        <v>143</v>
      </c>
      <c r="E294" s="41"/>
      <c r="F294" s="219" t="s">
        <v>406</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143</v>
      </c>
      <c r="AU294" s="18" t="s">
        <v>82</v>
      </c>
    </row>
    <row r="295" s="2" customFormat="1" ht="16.5" customHeight="1">
      <c r="A295" s="39"/>
      <c r="B295" s="40"/>
      <c r="C295" s="205" t="s">
        <v>408</v>
      </c>
      <c r="D295" s="205" t="s">
        <v>137</v>
      </c>
      <c r="E295" s="206" t="s">
        <v>409</v>
      </c>
      <c r="F295" s="207" t="s">
        <v>410</v>
      </c>
      <c r="G295" s="208" t="s">
        <v>140</v>
      </c>
      <c r="H295" s="209">
        <v>3.6499999999999999</v>
      </c>
      <c r="I295" s="210"/>
      <c r="J295" s="211">
        <f>ROUND(I295*H295,2)</f>
        <v>0</v>
      </c>
      <c r="K295" s="207" t="s">
        <v>141</v>
      </c>
      <c r="L295" s="45"/>
      <c r="M295" s="212" t="s">
        <v>19</v>
      </c>
      <c r="N295" s="213" t="s">
        <v>43</v>
      </c>
      <c r="O295" s="85"/>
      <c r="P295" s="214">
        <f>O295*H295</f>
        <v>0</v>
      </c>
      <c r="Q295" s="214">
        <v>0</v>
      </c>
      <c r="R295" s="214">
        <f>Q295*H295</f>
        <v>0</v>
      </c>
      <c r="S295" s="214">
        <v>0</v>
      </c>
      <c r="T295" s="215">
        <f>S295*H295</f>
        <v>0</v>
      </c>
      <c r="U295" s="39"/>
      <c r="V295" s="39"/>
      <c r="W295" s="39"/>
      <c r="X295" s="39"/>
      <c r="Y295" s="39"/>
      <c r="Z295" s="39"/>
      <c r="AA295" s="39"/>
      <c r="AB295" s="39"/>
      <c r="AC295" s="39"/>
      <c r="AD295" s="39"/>
      <c r="AE295" s="39"/>
      <c r="AR295" s="216" t="s">
        <v>173</v>
      </c>
      <c r="AT295" s="216" t="s">
        <v>137</v>
      </c>
      <c r="AU295" s="216" t="s">
        <v>82</v>
      </c>
      <c r="AY295" s="18" t="s">
        <v>134</v>
      </c>
      <c r="BE295" s="217">
        <f>IF(N295="základní",J295,0)</f>
        <v>0</v>
      </c>
      <c r="BF295" s="217">
        <f>IF(N295="snížená",J295,0)</f>
        <v>0</v>
      </c>
      <c r="BG295" s="217">
        <f>IF(N295="zákl. přenesená",J295,0)</f>
        <v>0</v>
      </c>
      <c r="BH295" s="217">
        <f>IF(N295="sníž. přenesená",J295,0)</f>
        <v>0</v>
      </c>
      <c r="BI295" s="217">
        <f>IF(N295="nulová",J295,0)</f>
        <v>0</v>
      </c>
      <c r="BJ295" s="18" t="s">
        <v>80</v>
      </c>
      <c r="BK295" s="217">
        <f>ROUND(I295*H295,2)</f>
        <v>0</v>
      </c>
      <c r="BL295" s="18" t="s">
        <v>173</v>
      </c>
      <c r="BM295" s="216" t="s">
        <v>411</v>
      </c>
    </row>
    <row r="296" s="2" customFormat="1">
      <c r="A296" s="39"/>
      <c r="B296" s="40"/>
      <c r="C296" s="41"/>
      <c r="D296" s="218" t="s">
        <v>143</v>
      </c>
      <c r="E296" s="41"/>
      <c r="F296" s="219" t="s">
        <v>410</v>
      </c>
      <c r="G296" s="41"/>
      <c r="H296" s="41"/>
      <c r="I296" s="220"/>
      <c r="J296" s="41"/>
      <c r="K296" s="41"/>
      <c r="L296" s="45"/>
      <c r="M296" s="221"/>
      <c r="N296" s="222"/>
      <c r="O296" s="85"/>
      <c r="P296" s="85"/>
      <c r="Q296" s="85"/>
      <c r="R296" s="85"/>
      <c r="S296" s="85"/>
      <c r="T296" s="86"/>
      <c r="U296" s="39"/>
      <c r="V296" s="39"/>
      <c r="W296" s="39"/>
      <c r="X296" s="39"/>
      <c r="Y296" s="39"/>
      <c r="Z296" s="39"/>
      <c r="AA296" s="39"/>
      <c r="AB296" s="39"/>
      <c r="AC296" s="39"/>
      <c r="AD296" s="39"/>
      <c r="AE296" s="39"/>
      <c r="AT296" s="18" t="s">
        <v>143</v>
      </c>
      <c r="AU296" s="18" t="s">
        <v>82</v>
      </c>
    </row>
    <row r="297" s="2" customFormat="1" ht="16.5" customHeight="1">
      <c r="A297" s="39"/>
      <c r="B297" s="40"/>
      <c r="C297" s="205" t="s">
        <v>285</v>
      </c>
      <c r="D297" s="205" t="s">
        <v>137</v>
      </c>
      <c r="E297" s="206" t="s">
        <v>412</v>
      </c>
      <c r="F297" s="207" t="s">
        <v>413</v>
      </c>
      <c r="G297" s="208" t="s">
        <v>140</v>
      </c>
      <c r="H297" s="209">
        <v>3.6499999999999999</v>
      </c>
      <c r="I297" s="210"/>
      <c r="J297" s="211">
        <f>ROUND(I297*H297,2)</f>
        <v>0</v>
      </c>
      <c r="K297" s="207" t="s">
        <v>141</v>
      </c>
      <c r="L297" s="45"/>
      <c r="M297" s="212" t="s">
        <v>19</v>
      </c>
      <c r="N297" s="213" t="s">
        <v>43</v>
      </c>
      <c r="O297" s="85"/>
      <c r="P297" s="214">
        <f>O297*H297</f>
        <v>0</v>
      </c>
      <c r="Q297" s="214">
        <v>0</v>
      </c>
      <c r="R297" s="214">
        <f>Q297*H297</f>
        <v>0</v>
      </c>
      <c r="S297" s="214">
        <v>0</v>
      </c>
      <c r="T297" s="215">
        <f>S297*H297</f>
        <v>0</v>
      </c>
      <c r="U297" s="39"/>
      <c r="V297" s="39"/>
      <c r="W297" s="39"/>
      <c r="X297" s="39"/>
      <c r="Y297" s="39"/>
      <c r="Z297" s="39"/>
      <c r="AA297" s="39"/>
      <c r="AB297" s="39"/>
      <c r="AC297" s="39"/>
      <c r="AD297" s="39"/>
      <c r="AE297" s="39"/>
      <c r="AR297" s="216" t="s">
        <v>173</v>
      </c>
      <c r="AT297" s="216" t="s">
        <v>137</v>
      </c>
      <c r="AU297" s="216" t="s">
        <v>82</v>
      </c>
      <c r="AY297" s="18" t="s">
        <v>134</v>
      </c>
      <c r="BE297" s="217">
        <f>IF(N297="základní",J297,0)</f>
        <v>0</v>
      </c>
      <c r="BF297" s="217">
        <f>IF(N297="snížená",J297,0)</f>
        <v>0</v>
      </c>
      <c r="BG297" s="217">
        <f>IF(N297="zákl. přenesená",J297,0)</f>
        <v>0</v>
      </c>
      <c r="BH297" s="217">
        <f>IF(N297="sníž. přenesená",J297,0)</f>
        <v>0</v>
      </c>
      <c r="BI297" s="217">
        <f>IF(N297="nulová",J297,0)</f>
        <v>0</v>
      </c>
      <c r="BJ297" s="18" t="s">
        <v>80</v>
      </c>
      <c r="BK297" s="217">
        <f>ROUND(I297*H297,2)</f>
        <v>0</v>
      </c>
      <c r="BL297" s="18" t="s">
        <v>173</v>
      </c>
      <c r="BM297" s="216" t="s">
        <v>414</v>
      </c>
    </row>
    <row r="298" s="2" customFormat="1">
      <c r="A298" s="39"/>
      <c r="B298" s="40"/>
      <c r="C298" s="41"/>
      <c r="D298" s="218" t="s">
        <v>143</v>
      </c>
      <c r="E298" s="41"/>
      <c r="F298" s="219" t="s">
        <v>413</v>
      </c>
      <c r="G298" s="41"/>
      <c r="H298" s="41"/>
      <c r="I298" s="220"/>
      <c r="J298" s="41"/>
      <c r="K298" s="41"/>
      <c r="L298" s="45"/>
      <c r="M298" s="221"/>
      <c r="N298" s="222"/>
      <c r="O298" s="85"/>
      <c r="P298" s="85"/>
      <c r="Q298" s="85"/>
      <c r="R298" s="85"/>
      <c r="S298" s="85"/>
      <c r="T298" s="86"/>
      <c r="U298" s="39"/>
      <c r="V298" s="39"/>
      <c r="W298" s="39"/>
      <c r="X298" s="39"/>
      <c r="Y298" s="39"/>
      <c r="Z298" s="39"/>
      <c r="AA298" s="39"/>
      <c r="AB298" s="39"/>
      <c r="AC298" s="39"/>
      <c r="AD298" s="39"/>
      <c r="AE298" s="39"/>
      <c r="AT298" s="18" t="s">
        <v>143</v>
      </c>
      <c r="AU298" s="18" t="s">
        <v>82</v>
      </c>
    </row>
    <row r="299" s="2" customFormat="1" ht="16.5" customHeight="1">
      <c r="A299" s="39"/>
      <c r="B299" s="40"/>
      <c r="C299" s="205" t="s">
        <v>415</v>
      </c>
      <c r="D299" s="205" t="s">
        <v>137</v>
      </c>
      <c r="E299" s="206" t="s">
        <v>416</v>
      </c>
      <c r="F299" s="207" t="s">
        <v>417</v>
      </c>
      <c r="G299" s="208" t="s">
        <v>140</v>
      </c>
      <c r="H299" s="209">
        <v>3.6499999999999999</v>
      </c>
      <c r="I299" s="210"/>
      <c r="J299" s="211">
        <f>ROUND(I299*H299,2)</f>
        <v>0</v>
      </c>
      <c r="K299" s="207" t="s">
        <v>141</v>
      </c>
      <c r="L299" s="45"/>
      <c r="M299" s="212" t="s">
        <v>19</v>
      </c>
      <c r="N299" s="213" t="s">
        <v>43</v>
      </c>
      <c r="O299" s="85"/>
      <c r="P299" s="214">
        <f>O299*H299</f>
        <v>0</v>
      </c>
      <c r="Q299" s="214">
        <v>0</v>
      </c>
      <c r="R299" s="214">
        <f>Q299*H299</f>
        <v>0</v>
      </c>
      <c r="S299" s="214">
        <v>0</v>
      </c>
      <c r="T299" s="215">
        <f>S299*H299</f>
        <v>0</v>
      </c>
      <c r="U299" s="39"/>
      <c r="V299" s="39"/>
      <c r="W299" s="39"/>
      <c r="X299" s="39"/>
      <c r="Y299" s="39"/>
      <c r="Z299" s="39"/>
      <c r="AA299" s="39"/>
      <c r="AB299" s="39"/>
      <c r="AC299" s="39"/>
      <c r="AD299" s="39"/>
      <c r="AE299" s="39"/>
      <c r="AR299" s="216" t="s">
        <v>173</v>
      </c>
      <c r="AT299" s="216" t="s">
        <v>137</v>
      </c>
      <c r="AU299" s="216" t="s">
        <v>82</v>
      </c>
      <c r="AY299" s="18" t="s">
        <v>134</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173</v>
      </c>
      <c r="BM299" s="216" t="s">
        <v>418</v>
      </c>
    </row>
    <row r="300" s="2" customFormat="1">
      <c r="A300" s="39"/>
      <c r="B300" s="40"/>
      <c r="C300" s="41"/>
      <c r="D300" s="218" t="s">
        <v>143</v>
      </c>
      <c r="E300" s="41"/>
      <c r="F300" s="219" t="s">
        <v>417</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143</v>
      </c>
      <c r="AU300" s="18" t="s">
        <v>82</v>
      </c>
    </row>
    <row r="301" s="2" customFormat="1" ht="16.5" customHeight="1">
      <c r="A301" s="39"/>
      <c r="B301" s="40"/>
      <c r="C301" s="205" t="s">
        <v>290</v>
      </c>
      <c r="D301" s="205" t="s">
        <v>137</v>
      </c>
      <c r="E301" s="206" t="s">
        <v>419</v>
      </c>
      <c r="F301" s="207" t="s">
        <v>420</v>
      </c>
      <c r="G301" s="208" t="s">
        <v>140</v>
      </c>
      <c r="H301" s="209">
        <v>3.6499999999999999</v>
      </c>
      <c r="I301" s="210"/>
      <c r="J301" s="211">
        <f>ROUND(I301*H301,2)</f>
        <v>0</v>
      </c>
      <c r="K301" s="207" t="s">
        <v>141</v>
      </c>
      <c r="L301" s="45"/>
      <c r="M301" s="212" t="s">
        <v>19</v>
      </c>
      <c r="N301" s="213" t="s">
        <v>43</v>
      </c>
      <c r="O301" s="85"/>
      <c r="P301" s="214">
        <f>O301*H301</f>
        <v>0</v>
      </c>
      <c r="Q301" s="214">
        <v>0</v>
      </c>
      <c r="R301" s="214">
        <f>Q301*H301</f>
        <v>0</v>
      </c>
      <c r="S301" s="214">
        <v>0</v>
      </c>
      <c r="T301" s="215">
        <f>S301*H301</f>
        <v>0</v>
      </c>
      <c r="U301" s="39"/>
      <c r="V301" s="39"/>
      <c r="W301" s="39"/>
      <c r="X301" s="39"/>
      <c r="Y301" s="39"/>
      <c r="Z301" s="39"/>
      <c r="AA301" s="39"/>
      <c r="AB301" s="39"/>
      <c r="AC301" s="39"/>
      <c r="AD301" s="39"/>
      <c r="AE301" s="39"/>
      <c r="AR301" s="216" t="s">
        <v>173</v>
      </c>
      <c r="AT301" s="216" t="s">
        <v>137</v>
      </c>
      <c r="AU301" s="216" t="s">
        <v>82</v>
      </c>
      <c r="AY301" s="18" t="s">
        <v>134</v>
      </c>
      <c r="BE301" s="217">
        <f>IF(N301="základní",J301,0)</f>
        <v>0</v>
      </c>
      <c r="BF301" s="217">
        <f>IF(N301="snížená",J301,0)</f>
        <v>0</v>
      </c>
      <c r="BG301" s="217">
        <f>IF(N301="zákl. přenesená",J301,0)</f>
        <v>0</v>
      </c>
      <c r="BH301" s="217">
        <f>IF(N301="sníž. přenesená",J301,0)</f>
        <v>0</v>
      </c>
      <c r="BI301" s="217">
        <f>IF(N301="nulová",J301,0)</f>
        <v>0</v>
      </c>
      <c r="BJ301" s="18" t="s">
        <v>80</v>
      </c>
      <c r="BK301" s="217">
        <f>ROUND(I301*H301,2)</f>
        <v>0</v>
      </c>
      <c r="BL301" s="18" t="s">
        <v>173</v>
      </c>
      <c r="BM301" s="216" t="s">
        <v>421</v>
      </c>
    </row>
    <row r="302" s="2" customFormat="1">
      <c r="A302" s="39"/>
      <c r="B302" s="40"/>
      <c r="C302" s="41"/>
      <c r="D302" s="218" t="s">
        <v>143</v>
      </c>
      <c r="E302" s="41"/>
      <c r="F302" s="219" t="s">
        <v>420</v>
      </c>
      <c r="G302" s="41"/>
      <c r="H302" s="41"/>
      <c r="I302" s="220"/>
      <c r="J302" s="41"/>
      <c r="K302" s="41"/>
      <c r="L302" s="45"/>
      <c r="M302" s="221"/>
      <c r="N302" s="222"/>
      <c r="O302" s="85"/>
      <c r="P302" s="85"/>
      <c r="Q302" s="85"/>
      <c r="R302" s="85"/>
      <c r="S302" s="85"/>
      <c r="T302" s="86"/>
      <c r="U302" s="39"/>
      <c r="V302" s="39"/>
      <c r="W302" s="39"/>
      <c r="X302" s="39"/>
      <c r="Y302" s="39"/>
      <c r="Z302" s="39"/>
      <c r="AA302" s="39"/>
      <c r="AB302" s="39"/>
      <c r="AC302" s="39"/>
      <c r="AD302" s="39"/>
      <c r="AE302" s="39"/>
      <c r="AT302" s="18" t="s">
        <v>143</v>
      </c>
      <c r="AU302" s="18" t="s">
        <v>82</v>
      </c>
    </row>
    <row r="303" s="2" customFormat="1" ht="16.5" customHeight="1">
      <c r="A303" s="39"/>
      <c r="B303" s="40"/>
      <c r="C303" s="205" t="s">
        <v>422</v>
      </c>
      <c r="D303" s="205" t="s">
        <v>137</v>
      </c>
      <c r="E303" s="206" t="s">
        <v>423</v>
      </c>
      <c r="F303" s="207" t="s">
        <v>424</v>
      </c>
      <c r="G303" s="208" t="s">
        <v>140</v>
      </c>
      <c r="H303" s="209">
        <v>3.6499999999999999</v>
      </c>
      <c r="I303" s="210"/>
      <c r="J303" s="211">
        <f>ROUND(I303*H303,2)</f>
        <v>0</v>
      </c>
      <c r="K303" s="207" t="s">
        <v>141</v>
      </c>
      <c r="L303" s="45"/>
      <c r="M303" s="212" t="s">
        <v>19</v>
      </c>
      <c r="N303" s="213" t="s">
        <v>43</v>
      </c>
      <c r="O303" s="85"/>
      <c r="P303" s="214">
        <f>O303*H303</f>
        <v>0</v>
      </c>
      <c r="Q303" s="214">
        <v>0</v>
      </c>
      <c r="R303" s="214">
        <f>Q303*H303</f>
        <v>0</v>
      </c>
      <c r="S303" s="214">
        <v>0</v>
      </c>
      <c r="T303" s="215">
        <f>S303*H303</f>
        <v>0</v>
      </c>
      <c r="U303" s="39"/>
      <c r="V303" s="39"/>
      <c r="W303" s="39"/>
      <c r="X303" s="39"/>
      <c r="Y303" s="39"/>
      <c r="Z303" s="39"/>
      <c r="AA303" s="39"/>
      <c r="AB303" s="39"/>
      <c r="AC303" s="39"/>
      <c r="AD303" s="39"/>
      <c r="AE303" s="39"/>
      <c r="AR303" s="216" t="s">
        <v>173</v>
      </c>
      <c r="AT303" s="216" t="s">
        <v>137</v>
      </c>
      <c r="AU303" s="216" t="s">
        <v>82</v>
      </c>
      <c r="AY303" s="18" t="s">
        <v>134</v>
      </c>
      <c r="BE303" s="217">
        <f>IF(N303="základní",J303,0)</f>
        <v>0</v>
      </c>
      <c r="BF303" s="217">
        <f>IF(N303="snížená",J303,0)</f>
        <v>0</v>
      </c>
      <c r="BG303" s="217">
        <f>IF(N303="zákl. přenesená",J303,0)</f>
        <v>0</v>
      </c>
      <c r="BH303" s="217">
        <f>IF(N303="sníž. přenesená",J303,0)</f>
        <v>0</v>
      </c>
      <c r="BI303" s="217">
        <f>IF(N303="nulová",J303,0)</f>
        <v>0</v>
      </c>
      <c r="BJ303" s="18" t="s">
        <v>80</v>
      </c>
      <c r="BK303" s="217">
        <f>ROUND(I303*H303,2)</f>
        <v>0</v>
      </c>
      <c r="BL303" s="18" t="s">
        <v>173</v>
      </c>
      <c r="BM303" s="216" t="s">
        <v>425</v>
      </c>
    </row>
    <row r="304" s="2" customFormat="1">
      <c r="A304" s="39"/>
      <c r="B304" s="40"/>
      <c r="C304" s="41"/>
      <c r="D304" s="218" t="s">
        <v>143</v>
      </c>
      <c r="E304" s="41"/>
      <c r="F304" s="219" t="s">
        <v>424</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143</v>
      </c>
      <c r="AU304" s="18" t="s">
        <v>82</v>
      </c>
    </row>
    <row r="305" s="13" customFormat="1">
      <c r="A305" s="13"/>
      <c r="B305" s="224"/>
      <c r="C305" s="225"/>
      <c r="D305" s="218" t="s">
        <v>148</v>
      </c>
      <c r="E305" s="226" t="s">
        <v>19</v>
      </c>
      <c r="F305" s="227" t="s">
        <v>426</v>
      </c>
      <c r="G305" s="225"/>
      <c r="H305" s="228">
        <v>2.4500000000000002</v>
      </c>
      <c r="I305" s="229"/>
      <c r="J305" s="225"/>
      <c r="K305" s="225"/>
      <c r="L305" s="230"/>
      <c r="M305" s="231"/>
      <c r="N305" s="232"/>
      <c r="O305" s="232"/>
      <c r="P305" s="232"/>
      <c r="Q305" s="232"/>
      <c r="R305" s="232"/>
      <c r="S305" s="232"/>
      <c r="T305" s="233"/>
      <c r="U305" s="13"/>
      <c r="V305" s="13"/>
      <c r="W305" s="13"/>
      <c r="X305" s="13"/>
      <c r="Y305" s="13"/>
      <c r="Z305" s="13"/>
      <c r="AA305" s="13"/>
      <c r="AB305" s="13"/>
      <c r="AC305" s="13"/>
      <c r="AD305" s="13"/>
      <c r="AE305" s="13"/>
      <c r="AT305" s="234" t="s">
        <v>148</v>
      </c>
      <c r="AU305" s="234" t="s">
        <v>82</v>
      </c>
      <c r="AV305" s="13" t="s">
        <v>82</v>
      </c>
      <c r="AW305" s="13" t="s">
        <v>31</v>
      </c>
      <c r="AX305" s="13" t="s">
        <v>72</v>
      </c>
      <c r="AY305" s="234" t="s">
        <v>134</v>
      </c>
    </row>
    <row r="306" s="13" customFormat="1">
      <c r="A306" s="13"/>
      <c r="B306" s="224"/>
      <c r="C306" s="225"/>
      <c r="D306" s="218" t="s">
        <v>148</v>
      </c>
      <c r="E306" s="226" t="s">
        <v>19</v>
      </c>
      <c r="F306" s="227" t="s">
        <v>427</v>
      </c>
      <c r="G306" s="225"/>
      <c r="H306" s="228">
        <v>1.2</v>
      </c>
      <c r="I306" s="229"/>
      <c r="J306" s="225"/>
      <c r="K306" s="225"/>
      <c r="L306" s="230"/>
      <c r="M306" s="231"/>
      <c r="N306" s="232"/>
      <c r="O306" s="232"/>
      <c r="P306" s="232"/>
      <c r="Q306" s="232"/>
      <c r="R306" s="232"/>
      <c r="S306" s="232"/>
      <c r="T306" s="233"/>
      <c r="U306" s="13"/>
      <c r="V306" s="13"/>
      <c r="W306" s="13"/>
      <c r="X306" s="13"/>
      <c r="Y306" s="13"/>
      <c r="Z306" s="13"/>
      <c r="AA306" s="13"/>
      <c r="AB306" s="13"/>
      <c r="AC306" s="13"/>
      <c r="AD306" s="13"/>
      <c r="AE306" s="13"/>
      <c r="AT306" s="234" t="s">
        <v>148</v>
      </c>
      <c r="AU306" s="234" t="s">
        <v>82</v>
      </c>
      <c r="AV306" s="13" t="s">
        <v>82</v>
      </c>
      <c r="AW306" s="13" t="s">
        <v>31</v>
      </c>
      <c r="AX306" s="13" t="s">
        <v>72</v>
      </c>
      <c r="AY306" s="234" t="s">
        <v>134</v>
      </c>
    </row>
    <row r="307" s="14" customFormat="1">
      <c r="A307" s="14"/>
      <c r="B307" s="235"/>
      <c r="C307" s="236"/>
      <c r="D307" s="218" t="s">
        <v>148</v>
      </c>
      <c r="E307" s="237" t="s">
        <v>19</v>
      </c>
      <c r="F307" s="238" t="s">
        <v>150</v>
      </c>
      <c r="G307" s="236"/>
      <c r="H307" s="239">
        <v>3.6500000000000004</v>
      </c>
      <c r="I307" s="240"/>
      <c r="J307" s="236"/>
      <c r="K307" s="236"/>
      <c r="L307" s="241"/>
      <c r="M307" s="242"/>
      <c r="N307" s="243"/>
      <c r="O307" s="243"/>
      <c r="P307" s="243"/>
      <c r="Q307" s="243"/>
      <c r="R307" s="243"/>
      <c r="S307" s="243"/>
      <c r="T307" s="244"/>
      <c r="U307" s="14"/>
      <c r="V307" s="14"/>
      <c r="W307" s="14"/>
      <c r="X307" s="14"/>
      <c r="Y307" s="14"/>
      <c r="Z307" s="14"/>
      <c r="AA307" s="14"/>
      <c r="AB307" s="14"/>
      <c r="AC307" s="14"/>
      <c r="AD307" s="14"/>
      <c r="AE307" s="14"/>
      <c r="AT307" s="245" t="s">
        <v>148</v>
      </c>
      <c r="AU307" s="245" t="s">
        <v>82</v>
      </c>
      <c r="AV307" s="14" t="s">
        <v>142</v>
      </c>
      <c r="AW307" s="14" t="s">
        <v>31</v>
      </c>
      <c r="AX307" s="14" t="s">
        <v>80</v>
      </c>
      <c r="AY307" s="245" t="s">
        <v>134</v>
      </c>
    </row>
    <row r="308" s="2" customFormat="1" ht="16.5" customHeight="1">
      <c r="A308" s="39"/>
      <c r="B308" s="40"/>
      <c r="C308" s="205" t="s">
        <v>293</v>
      </c>
      <c r="D308" s="205" t="s">
        <v>137</v>
      </c>
      <c r="E308" s="206" t="s">
        <v>428</v>
      </c>
      <c r="F308" s="207" t="s">
        <v>429</v>
      </c>
      <c r="G308" s="208" t="s">
        <v>140</v>
      </c>
      <c r="H308" s="209">
        <v>12.24</v>
      </c>
      <c r="I308" s="210"/>
      <c r="J308" s="211">
        <f>ROUND(I308*H308,2)</f>
        <v>0</v>
      </c>
      <c r="K308" s="207" t="s">
        <v>141</v>
      </c>
      <c r="L308" s="45"/>
      <c r="M308" s="212" t="s">
        <v>19</v>
      </c>
      <c r="N308" s="213" t="s">
        <v>43</v>
      </c>
      <c r="O308" s="85"/>
      <c r="P308" s="214">
        <f>O308*H308</f>
        <v>0</v>
      </c>
      <c r="Q308" s="214">
        <v>0</v>
      </c>
      <c r="R308" s="214">
        <f>Q308*H308</f>
        <v>0</v>
      </c>
      <c r="S308" s="214">
        <v>0</v>
      </c>
      <c r="T308" s="215">
        <f>S308*H308</f>
        <v>0</v>
      </c>
      <c r="U308" s="39"/>
      <c r="V308" s="39"/>
      <c r="W308" s="39"/>
      <c r="X308" s="39"/>
      <c r="Y308" s="39"/>
      <c r="Z308" s="39"/>
      <c r="AA308" s="39"/>
      <c r="AB308" s="39"/>
      <c r="AC308" s="39"/>
      <c r="AD308" s="39"/>
      <c r="AE308" s="39"/>
      <c r="AR308" s="216" t="s">
        <v>173</v>
      </c>
      <c r="AT308" s="216" t="s">
        <v>137</v>
      </c>
      <c r="AU308" s="216" t="s">
        <v>82</v>
      </c>
      <c r="AY308" s="18" t="s">
        <v>134</v>
      </c>
      <c r="BE308" s="217">
        <f>IF(N308="základní",J308,0)</f>
        <v>0</v>
      </c>
      <c r="BF308" s="217">
        <f>IF(N308="snížená",J308,0)</f>
        <v>0</v>
      </c>
      <c r="BG308" s="217">
        <f>IF(N308="zákl. přenesená",J308,0)</f>
        <v>0</v>
      </c>
      <c r="BH308" s="217">
        <f>IF(N308="sníž. přenesená",J308,0)</f>
        <v>0</v>
      </c>
      <c r="BI308" s="217">
        <f>IF(N308="nulová",J308,0)</f>
        <v>0</v>
      </c>
      <c r="BJ308" s="18" t="s">
        <v>80</v>
      </c>
      <c r="BK308" s="217">
        <f>ROUND(I308*H308,2)</f>
        <v>0</v>
      </c>
      <c r="BL308" s="18" t="s">
        <v>173</v>
      </c>
      <c r="BM308" s="216" t="s">
        <v>430</v>
      </c>
    </row>
    <row r="309" s="2" customFormat="1">
      <c r="A309" s="39"/>
      <c r="B309" s="40"/>
      <c r="C309" s="41"/>
      <c r="D309" s="218" t="s">
        <v>143</v>
      </c>
      <c r="E309" s="41"/>
      <c r="F309" s="219" t="s">
        <v>429</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143</v>
      </c>
      <c r="AU309" s="18" t="s">
        <v>82</v>
      </c>
    </row>
    <row r="310" s="2" customFormat="1" ht="21.75" customHeight="1">
      <c r="A310" s="39"/>
      <c r="B310" s="40"/>
      <c r="C310" s="205" t="s">
        <v>431</v>
      </c>
      <c r="D310" s="205" t="s">
        <v>137</v>
      </c>
      <c r="E310" s="206" t="s">
        <v>432</v>
      </c>
      <c r="F310" s="207" t="s">
        <v>433</v>
      </c>
      <c r="G310" s="208" t="s">
        <v>140</v>
      </c>
      <c r="H310" s="209">
        <v>12.24</v>
      </c>
      <c r="I310" s="210"/>
      <c r="J310" s="211">
        <f>ROUND(I310*H310,2)</f>
        <v>0</v>
      </c>
      <c r="K310" s="207" t="s">
        <v>141</v>
      </c>
      <c r="L310" s="45"/>
      <c r="M310" s="212" t="s">
        <v>19</v>
      </c>
      <c r="N310" s="213" t="s">
        <v>43</v>
      </c>
      <c r="O310" s="85"/>
      <c r="P310" s="214">
        <f>O310*H310</f>
        <v>0</v>
      </c>
      <c r="Q310" s="214">
        <v>0</v>
      </c>
      <c r="R310" s="214">
        <f>Q310*H310</f>
        <v>0</v>
      </c>
      <c r="S310" s="214">
        <v>0</v>
      </c>
      <c r="T310" s="215">
        <f>S310*H310</f>
        <v>0</v>
      </c>
      <c r="U310" s="39"/>
      <c r="V310" s="39"/>
      <c r="W310" s="39"/>
      <c r="X310" s="39"/>
      <c r="Y310" s="39"/>
      <c r="Z310" s="39"/>
      <c r="AA310" s="39"/>
      <c r="AB310" s="39"/>
      <c r="AC310" s="39"/>
      <c r="AD310" s="39"/>
      <c r="AE310" s="39"/>
      <c r="AR310" s="216" t="s">
        <v>173</v>
      </c>
      <c r="AT310" s="216" t="s">
        <v>137</v>
      </c>
      <c r="AU310" s="216" t="s">
        <v>82</v>
      </c>
      <c r="AY310" s="18" t="s">
        <v>134</v>
      </c>
      <c r="BE310" s="217">
        <f>IF(N310="základní",J310,0)</f>
        <v>0</v>
      </c>
      <c r="BF310" s="217">
        <f>IF(N310="snížená",J310,0)</f>
        <v>0</v>
      </c>
      <c r="BG310" s="217">
        <f>IF(N310="zákl. přenesená",J310,0)</f>
        <v>0</v>
      </c>
      <c r="BH310" s="217">
        <f>IF(N310="sníž. přenesená",J310,0)</f>
        <v>0</v>
      </c>
      <c r="BI310" s="217">
        <f>IF(N310="nulová",J310,0)</f>
        <v>0</v>
      </c>
      <c r="BJ310" s="18" t="s">
        <v>80</v>
      </c>
      <c r="BK310" s="217">
        <f>ROUND(I310*H310,2)</f>
        <v>0</v>
      </c>
      <c r="BL310" s="18" t="s">
        <v>173</v>
      </c>
      <c r="BM310" s="216" t="s">
        <v>434</v>
      </c>
    </row>
    <row r="311" s="2" customFormat="1">
      <c r="A311" s="39"/>
      <c r="B311" s="40"/>
      <c r="C311" s="41"/>
      <c r="D311" s="218" t="s">
        <v>143</v>
      </c>
      <c r="E311" s="41"/>
      <c r="F311" s="219" t="s">
        <v>433</v>
      </c>
      <c r="G311" s="41"/>
      <c r="H311" s="41"/>
      <c r="I311" s="220"/>
      <c r="J311" s="41"/>
      <c r="K311" s="41"/>
      <c r="L311" s="45"/>
      <c r="M311" s="221"/>
      <c r="N311" s="222"/>
      <c r="O311" s="85"/>
      <c r="P311" s="85"/>
      <c r="Q311" s="85"/>
      <c r="R311" s="85"/>
      <c r="S311" s="85"/>
      <c r="T311" s="86"/>
      <c r="U311" s="39"/>
      <c r="V311" s="39"/>
      <c r="W311" s="39"/>
      <c r="X311" s="39"/>
      <c r="Y311" s="39"/>
      <c r="Z311" s="39"/>
      <c r="AA311" s="39"/>
      <c r="AB311" s="39"/>
      <c r="AC311" s="39"/>
      <c r="AD311" s="39"/>
      <c r="AE311" s="39"/>
      <c r="AT311" s="18" t="s">
        <v>143</v>
      </c>
      <c r="AU311" s="18" t="s">
        <v>82</v>
      </c>
    </row>
    <row r="312" s="2" customFormat="1" ht="16.5" customHeight="1">
      <c r="A312" s="39"/>
      <c r="B312" s="40"/>
      <c r="C312" s="205" t="s">
        <v>297</v>
      </c>
      <c r="D312" s="205" t="s">
        <v>137</v>
      </c>
      <c r="E312" s="206" t="s">
        <v>435</v>
      </c>
      <c r="F312" s="207" t="s">
        <v>436</v>
      </c>
      <c r="G312" s="208" t="s">
        <v>140</v>
      </c>
      <c r="H312" s="209">
        <v>12.24</v>
      </c>
      <c r="I312" s="210"/>
      <c r="J312" s="211">
        <f>ROUND(I312*H312,2)</f>
        <v>0</v>
      </c>
      <c r="K312" s="207" t="s">
        <v>141</v>
      </c>
      <c r="L312" s="45"/>
      <c r="M312" s="212" t="s">
        <v>19</v>
      </c>
      <c r="N312" s="213" t="s">
        <v>43</v>
      </c>
      <c r="O312" s="85"/>
      <c r="P312" s="214">
        <f>O312*H312</f>
        <v>0</v>
      </c>
      <c r="Q312" s="214">
        <v>0</v>
      </c>
      <c r="R312" s="214">
        <f>Q312*H312</f>
        <v>0</v>
      </c>
      <c r="S312" s="214">
        <v>0</v>
      </c>
      <c r="T312" s="215">
        <f>S312*H312</f>
        <v>0</v>
      </c>
      <c r="U312" s="39"/>
      <c r="V312" s="39"/>
      <c r="W312" s="39"/>
      <c r="X312" s="39"/>
      <c r="Y312" s="39"/>
      <c r="Z312" s="39"/>
      <c r="AA312" s="39"/>
      <c r="AB312" s="39"/>
      <c r="AC312" s="39"/>
      <c r="AD312" s="39"/>
      <c r="AE312" s="39"/>
      <c r="AR312" s="216" t="s">
        <v>173</v>
      </c>
      <c r="AT312" s="216" t="s">
        <v>137</v>
      </c>
      <c r="AU312" s="216" t="s">
        <v>82</v>
      </c>
      <c r="AY312" s="18" t="s">
        <v>134</v>
      </c>
      <c r="BE312" s="217">
        <f>IF(N312="základní",J312,0)</f>
        <v>0</v>
      </c>
      <c r="BF312" s="217">
        <f>IF(N312="snížená",J312,0)</f>
        <v>0</v>
      </c>
      <c r="BG312" s="217">
        <f>IF(N312="zákl. přenesená",J312,0)</f>
        <v>0</v>
      </c>
      <c r="BH312" s="217">
        <f>IF(N312="sníž. přenesená",J312,0)</f>
        <v>0</v>
      </c>
      <c r="BI312" s="217">
        <f>IF(N312="nulová",J312,0)</f>
        <v>0</v>
      </c>
      <c r="BJ312" s="18" t="s">
        <v>80</v>
      </c>
      <c r="BK312" s="217">
        <f>ROUND(I312*H312,2)</f>
        <v>0</v>
      </c>
      <c r="BL312" s="18" t="s">
        <v>173</v>
      </c>
      <c r="BM312" s="216" t="s">
        <v>437</v>
      </c>
    </row>
    <row r="313" s="2" customFormat="1">
      <c r="A313" s="39"/>
      <c r="B313" s="40"/>
      <c r="C313" s="41"/>
      <c r="D313" s="218" t="s">
        <v>143</v>
      </c>
      <c r="E313" s="41"/>
      <c r="F313" s="219" t="s">
        <v>436</v>
      </c>
      <c r="G313" s="41"/>
      <c r="H313" s="41"/>
      <c r="I313" s="220"/>
      <c r="J313" s="41"/>
      <c r="K313" s="41"/>
      <c r="L313" s="45"/>
      <c r="M313" s="221"/>
      <c r="N313" s="222"/>
      <c r="O313" s="85"/>
      <c r="P313" s="85"/>
      <c r="Q313" s="85"/>
      <c r="R313" s="85"/>
      <c r="S313" s="85"/>
      <c r="T313" s="86"/>
      <c r="U313" s="39"/>
      <c r="V313" s="39"/>
      <c r="W313" s="39"/>
      <c r="X313" s="39"/>
      <c r="Y313" s="39"/>
      <c r="Z313" s="39"/>
      <c r="AA313" s="39"/>
      <c r="AB313" s="39"/>
      <c r="AC313" s="39"/>
      <c r="AD313" s="39"/>
      <c r="AE313" s="39"/>
      <c r="AT313" s="18" t="s">
        <v>143</v>
      </c>
      <c r="AU313" s="18" t="s">
        <v>82</v>
      </c>
    </row>
    <row r="314" s="2" customFormat="1" ht="16.5" customHeight="1">
      <c r="A314" s="39"/>
      <c r="B314" s="40"/>
      <c r="C314" s="205" t="s">
        <v>438</v>
      </c>
      <c r="D314" s="205" t="s">
        <v>137</v>
      </c>
      <c r="E314" s="206" t="s">
        <v>439</v>
      </c>
      <c r="F314" s="207" t="s">
        <v>440</v>
      </c>
      <c r="G314" s="208" t="s">
        <v>140</v>
      </c>
      <c r="H314" s="209">
        <v>12.24</v>
      </c>
      <c r="I314" s="210"/>
      <c r="J314" s="211">
        <f>ROUND(I314*H314,2)</f>
        <v>0</v>
      </c>
      <c r="K314" s="207" t="s">
        <v>141</v>
      </c>
      <c r="L314" s="45"/>
      <c r="M314" s="212" t="s">
        <v>19</v>
      </c>
      <c r="N314" s="213" t="s">
        <v>43</v>
      </c>
      <c r="O314" s="85"/>
      <c r="P314" s="214">
        <f>O314*H314</f>
        <v>0</v>
      </c>
      <c r="Q314" s="214">
        <v>0</v>
      </c>
      <c r="R314" s="214">
        <f>Q314*H314</f>
        <v>0</v>
      </c>
      <c r="S314" s="214">
        <v>0</v>
      </c>
      <c r="T314" s="215">
        <f>S314*H314</f>
        <v>0</v>
      </c>
      <c r="U314" s="39"/>
      <c r="V314" s="39"/>
      <c r="W314" s="39"/>
      <c r="X314" s="39"/>
      <c r="Y314" s="39"/>
      <c r="Z314" s="39"/>
      <c r="AA314" s="39"/>
      <c r="AB314" s="39"/>
      <c r="AC314" s="39"/>
      <c r="AD314" s="39"/>
      <c r="AE314" s="39"/>
      <c r="AR314" s="216" t="s">
        <v>173</v>
      </c>
      <c r="AT314" s="216" t="s">
        <v>137</v>
      </c>
      <c r="AU314" s="216" t="s">
        <v>82</v>
      </c>
      <c r="AY314" s="18" t="s">
        <v>134</v>
      </c>
      <c r="BE314" s="217">
        <f>IF(N314="základní",J314,0)</f>
        <v>0</v>
      </c>
      <c r="BF314" s="217">
        <f>IF(N314="snížená",J314,0)</f>
        <v>0</v>
      </c>
      <c r="BG314" s="217">
        <f>IF(N314="zákl. přenesená",J314,0)</f>
        <v>0</v>
      </c>
      <c r="BH314" s="217">
        <f>IF(N314="sníž. přenesená",J314,0)</f>
        <v>0</v>
      </c>
      <c r="BI314" s="217">
        <f>IF(N314="nulová",J314,0)</f>
        <v>0</v>
      </c>
      <c r="BJ314" s="18" t="s">
        <v>80</v>
      </c>
      <c r="BK314" s="217">
        <f>ROUND(I314*H314,2)</f>
        <v>0</v>
      </c>
      <c r="BL314" s="18" t="s">
        <v>173</v>
      </c>
      <c r="BM314" s="216" t="s">
        <v>441</v>
      </c>
    </row>
    <row r="315" s="2" customFormat="1">
      <c r="A315" s="39"/>
      <c r="B315" s="40"/>
      <c r="C315" s="41"/>
      <c r="D315" s="218" t="s">
        <v>143</v>
      </c>
      <c r="E315" s="41"/>
      <c r="F315" s="219" t="s">
        <v>440</v>
      </c>
      <c r="G315" s="41"/>
      <c r="H315" s="41"/>
      <c r="I315" s="220"/>
      <c r="J315" s="41"/>
      <c r="K315" s="41"/>
      <c r="L315" s="45"/>
      <c r="M315" s="221"/>
      <c r="N315" s="222"/>
      <c r="O315" s="85"/>
      <c r="P315" s="85"/>
      <c r="Q315" s="85"/>
      <c r="R315" s="85"/>
      <c r="S315" s="85"/>
      <c r="T315" s="86"/>
      <c r="U315" s="39"/>
      <c r="V315" s="39"/>
      <c r="W315" s="39"/>
      <c r="X315" s="39"/>
      <c r="Y315" s="39"/>
      <c r="Z315" s="39"/>
      <c r="AA315" s="39"/>
      <c r="AB315" s="39"/>
      <c r="AC315" s="39"/>
      <c r="AD315" s="39"/>
      <c r="AE315" s="39"/>
      <c r="AT315" s="18" t="s">
        <v>143</v>
      </c>
      <c r="AU315" s="18" t="s">
        <v>82</v>
      </c>
    </row>
    <row r="316" s="2" customFormat="1" ht="16.5" customHeight="1">
      <c r="A316" s="39"/>
      <c r="B316" s="40"/>
      <c r="C316" s="205" t="s">
        <v>301</v>
      </c>
      <c r="D316" s="205" t="s">
        <v>137</v>
      </c>
      <c r="E316" s="206" t="s">
        <v>442</v>
      </c>
      <c r="F316" s="207" t="s">
        <v>443</v>
      </c>
      <c r="G316" s="208" t="s">
        <v>140</v>
      </c>
      <c r="H316" s="209">
        <v>12.24</v>
      </c>
      <c r="I316" s="210"/>
      <c r="J316" s="211">
        <f>ROUND(I316*H316,2)</f>
        <v>0</v>
      </c>
      <c r="K316" s="207" t="s">
        <v>141</v>
      </c>
      <c r="L316" s="45"/>
      <c r="M316" s="212" t="s">
        <v>19</v>
      </c>
      <c r="N316" s="213" t="s">
        <v>43</v>
      </c>
      <c r="O316" s="85"/>
      <c r="P316" s="214">
        <f>O316*H316</f>
        <v>0</v>
      </c>
      <c r="Q316" s="214">
        <v>0</v>
      </c>
      <c r="R316" s="214">
        <f>Q316*H316</f>
        <v>0</v>
      </c>
      <c r="S316" s="214">
        <v>0</v>
      </c>
      <c r="T316" s="215">
        <f>S316*H316</f>
        <v>0</v>
      </c>
      <c r="U316" s="39"/>
      <c r="V316" s="39"/>
      <c r="W316" s="39"/>
      <c r="X316" s="39"/>
      <c r="Y316" s="39"/>
      <c r="Z316" s="39"/>
      <c r="AA316" s="39"/>
      <c r="AB316" s="39"/>
      <c r="AC316" s="39"/>
      <c r="AD316" s="39"/>
      <c r="AE316" s="39"/>
      <c r="AR316" s="216" t="s">
        <v>173</v>
      </c>
      <c r="AT316" s="216" t="s">
        <v>137</v>
      </c>
      <c r="AU316" s="216" t="s">
        <v>82</v>
      </c>
      <c r="AY316" s="18" t="s">
        <v>134</v>
      </c>
      <c r="BE316" s="217">
        <f>IF(N316="základní",J316,0)</f>
        <v>0</v>
      </c>
      <c r="BF316" s="217">
        <f>IF(N316="snížená",J316,0)</f>
        <v>0</v>
      </c>
      <c r="BG316" s="217">
        <f>IF(N316="zákl. přenesená",J316,0)</f>
        <v>0</v>
      </c>
      <c r="BH316" s="217">
        <f>IF(N316="sníž. přenesená",J316,0)</f>
        <v>0</v>
      </c>
      <c r="BI316" s="217">
        <f>IF(N316="nulová",J316,0)</f>
        <v>0</v>
      </c>
      <c r="BJ316" s="18" t="s">
        <v>80</v>
      </c>
      <c r="BK316" s="217">
        <f>ROUND(I316*H316,2)</f>
        <v>0</v>
      </c>
      <c r="BL316" s="18" t="s">
        <v>173</v>
      </c>
      <c r="BM316" s="216" t="s">
        <v>444</v>
      </c>
    </row>
    <row r="317" s="2" customFormat="1">
      <c r="A317" s="39"/>
      <c r="B317" s="40"/>
      <c r="C317" s="41"/>
      <c r="D317" s="218" t="s">
        <v>143</v>
      </c>
      <c r="E317" s="41"/>
      <c r="F317" s="219" t="s">
        <v>443</v>
      </c>
      <c r="G317" s="41"/>
      <c r="H317" s="41"/>
      <c r="I317" s="220"/>
      <c r="J317" s="41"/>
      <c r="K317" s="41"/>
      <c r="L317" s="45"/>
      <c r="M317" s="221"/>
      <c r="N317" s="222"/>
      <c r="O317" s="85"/>
      <c r="P317" s="85"/>
      <c r="Q317" s="85"/>
      <c r="R317" s="85"/>
      <c r="S317" s="85"/>
      <c r="T317" s="86"/>
      <c r="U317" s="39"/>
      <c r="V317" s="39"/>
      <c r="W317" s="39"/>
      <c r="X317" s="39"/>
      <c r="Y317" s="39"/>
      <c r="Z317" s="39"/>
      <c r="AA317" s="39"/>
      <c r="AB317" s="39"/>
      <c r="AC317" s="39"/>
      <c r="AD317" s="39"/>
      <c r="AE317" s="39"/>
      <c r="AT317" s="18" t="s">
        <v>143</v>
      </c>
      <c r="AU317" s="18" t="s">
        <v>82</v>
      </c>
    </row>
    <row r="318" s="2" customFormat="1" ht="16.5" customHeight="1">
      <c r="A318" s="39"/>
      <c r="B318" s="40"/>
      <c r="C318" s="205" t="s">
        <v>445</v>
      </c>
      <c r="D318" s="205" t="s">
        <v>137</v>
      </c>
      <c r="E318" s="206" t="s">
        <v>446</v>
      </c>
      <c r="F318" s="207" t="s">
        <v>447</v>
      </c>
      <c r="G318" s="208" t="s">
        <v>140</v>
      </c>
      <c r="H318" s="209">
        <v>12.24</v>
      </c>
      <c r="I318" s="210"/>
      <c r="J318" s="211">
        <f>ROUND(I318*H318,2)</f>
        <v>0</v>
      </c>
      <c r="K318" s="207" t="s">
        <v>141</v>
      </c>
      <c r="L318" s="45"/>
      <c r="M318" s="212" t="s">
        <v>19</v>
      </c>
      <c r="N318" s="213" t="s">
        <v>43</v>
      </c>
      <c r="O318" s="85"/>
      <c r="P318" s="214">
        <f>O318*H318</f>
        <v>0</v>
      </c>
      <c r="Q318" s="214">
        <v>0</v>
      </c>
      <c r="R318" s="214">
        <f>Q318*H318</f>
        <v>0</v>
      </c>
      <c r="S318" s="214">
        <v>0</v>
      </c>
      <c r="T318" s="215">
        <f>S318*H318</f>
        <v>0</v>
      </c>
      <c r="U318" s="39"/>
      <c r="V318" s="39"/>
      <c r="W318" s="39"/>
      <c r="X318" s="39"/>
      <c r="Y318" s="39"/>
      <c r="Z318" s="39"/>
      <c r="AA318" s="39"/>
      <c r="AB318" s="39"/>
      <c r="AC318" s="39"/>
      <c r="AD318" s="39"/>
      <c r="AE318" s="39"/>
      <c r="AR318" s="216" t="s">
        <v>173</v>
      </c>
      <c r="AT318" s="216" t="s">
        <v>137</v>
      </c>
      <c r="AU318" s="216" t="s">
        <v>82</v>
      </c>
      <c r="AY318" s="18" t="s">
        <v>134</v>
      </c>
      <c r="BE318" s="217">
        <f>IF(N318="základní",J318,0)</f>
        <v>0</v>
      </c>
      <c r="BF318" s="217">
        <f>IF(N318="snížená",J318,0)</f>
        <v>0</v>
      </c>
      <c r="BG318" s="217">
        <f>IF(N318="zákl. přenesená",J318,0)</f>
        <v>0</v>
      </c>
      <c r="BH318" s="217">
        <f>IF(N318="sníž. přenesená",J318,0)</f>
        <v>0</v>
      </c>
      <c r="BI318" s="217">
        <f>IF(N318="nulová",J318,0)</f>
        <v>0</v>
      </c>
      <c r="BJ318" s="18" t="s">
        <v>80</v>
      </c>
      <c r="BK318" s="217">
        <f>ROUND(I318*H318,2)</f>
        <v>0</v>
      </c>
      <c r="BL318" s="18" t="s">
        <v>173</v>
      </c>
      <c r="BM318" s="216" t="s">
        <v>448</v>
      </c>
    </row>
    <row r="319" s="2" customFormat="1">
      <c r="A319" s="39"/>
      <c r="B319" s="40"/>
      <c r="C319" s="41"/>
      <c r="D319" s="218" t="s">
        <v>143</v>
      </c>
      <c r="E319" s="41"/>
      <c r="F319" s="219" t="s">
        <v>447</v>
      </c>
      <c r="G319" s="41"/>
      <c r="H319" s="41"/>
      <c r="I319" s="220"/>
      <c r="J319" s="41"/>
      <c r="K319" s="41"/>
      <c r="L319" s="45"/>
      <c r="M319" s="221"/>
      <c r="N319" s="222"/>
      <c r="O319" s="85"/>
      <c r="P319" s="85"/>
      <c r="Q319" s="85"/>
      <c r="R319" s="85"/>
      <c r="S319" s="85"/>
      <c r="T319" s="86"/>
      <c r="U319" s="39"/>
      <c r="V319" s="39"/>
      <c r="W319" s="39"/>
      <c r="X319" s="39"/>
      <c r="Y319" s="39"/>
      <c r="Z319" s="39"/>
      <c r="AA319" s="39"/>
      <c r="AB319" s="39"/>
      <c r="AC319" s="39"/>
      <c r="AD319" s="39"/>
      <c r="AE319" s="39"/>
      <c r="AT319" s="18" t="s">
        <v>143</v>
      </c>
      <c r="AU319" s="18" t="s">
        <v>82</v>
      </c>
    </row>
    <row r="320" s="2" customFormat="1" ht="24.15" customHeight="1">
      <c r="A320" s="39"/>
      <c r="B320" s="40"/>
      <c r="C320" s="205" t="s">
        <v>305</v>
      </c>
      <c r="D320" s="205" t="s">
        <v>137</v>
      </c>
      <c r="E320" s="206" t="s">
        <v>449</v>
      </c>
      <c r="F320" s="207" t="s">
        <v>450</v>
      </c>
      <c r="G320" s="208" t="s">
        <v>270</v>
      </c>
      <c r="H320" s="209">
        <v>10</v>
      </c>
      <c r="I320" s="210"/>
      <c r="J320" s="211">
        <f>ROUND(I320*H320,2)</f>
        <v>0</v>
      </c>
      <c r="K320" s="207" t="s">
        <v>141</v>
      </c>
      <c r="L320" s="45"/>
      <c r="M320" s="212" t="s">
        <v>19</v>
      </c>
      <c r="N320" s="213" t="s">
        <v>43</v>
      </c>
      <c r="O320" s="85"/>
      <c r="P320" s="214">
        <f>O320*H320</f>
        <v>0</v>
      </c>
      <c r="Q320" s="214">
        <v>0</v>
      </c>
      <c r="R320" s="214">
        <f>Q320*H320</f>
        <v>0</v>
      </c>
      <c r="S320" s="214">
        <v>0</v>
      </c>
      <c r="T320" s="215">
        <f>S320*H320</f>
        <v>0</v>
      </c>
      <c r="U320" s="39"/>
      <c r="V320" s="39"/>
      <c r="W320" s="39"/>
      <c r="X320" s="39"/>
      <c r="Y320" s="39"/>
      <c r="Z320" s="39"/>
      <c r="AA320" s="39"/>
      <c r="AB320" s="39"/>
      <c r="AC320" s="39"/>
      <c r="AD320" s="39"/>
      <c r="AE320" s="39"/>
      <c r="AR320" s="216" t="s">
        <v>173</v>
      </c>
      <c r="AT320" s="216" t="s">
        <v>137</v>
      </c>
      <c r="AU320" s="216" t="s">
        <v>82</v>
      </c>
      <c r="AY320" s="18" t="s">
        <v>134</v>
      </c>
      <c r="BE320" s="217">
        <f>IF(N320="základní",J320,0)</f>
        <v>0</v>
      </c>
      <c r="BF320" s="217">
        <f>IF(N320="snížená",J320,0)</f>
        <v>0</v>
      </c>
      <c r="BG320" s="217">
        <f>IF(N320="zákl. přenesená",J320,0)</f>
        <v>0</v>
      </c>
      <c r="BH320" s="217">
        <f>IF(N320="sníž. přenesená",J320,0)</f>
        <v>0</v>
      </c>
      <c r="BI320" s="217">
        <f>IF(N320="nulová",J320,0)</f>
        <v>0</v>
      </c>
      <c r="BJ320" s="18" t="s">
        <v>80</v>
      </c>
      <c r="BK320" s="217">
        <f>ROUND(I320*H320,2)</f>
        <v>0</v>
      </c>
      <c r="BL320" s="18" t="s">
        <v>173</v>
      </c>
      <c r="BM320" s="216" t="s">
        <v>451</v>
      </c>
    </row>
    <row r="321" s="2" customFormat="1">
      <c r="A321" s="39"/>
      <c r="B321" s="40"/>
      <c r="C321" s="41"/>
      <c r="D321" s="218" t="s">
        <v>143</v>
      </c>
      <c r="E321" s="41"/>
      <c r="F321" s="219" t="s">
        <v>450</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143</v>
      </c>
      <c r="AU321" s="18" t="s">
        <v>82</v>
      </c>
    </row>
    <row r="322" s="2" customFormat="1" ht="24.15" customHeight="1">
      <c r="A322" s="39"/>
      <c r="B322" s="40"/>
      <c r="C322" s="205" t="s">
        <v>452</v>
      </c>
      <c r="D322" s="205" t="s">
        <v>137</v>
      </c>
      <c r="E322" s="206" t="s">
        <v>453</v>
      </c>
      <c r="F322" s="207" t="s">
        <v>454</v>
      </c>
      <c r="G322" s="208" t="s">
        <v>270</v>
      </c>
      <c r="H322" s="209">
        <v>10</v>
      </c>
      <c r="I322" s="210"/>
      <c r="J322" s="211">
        <f>ROUND(I322*H322,2)</f>
        <v>0</v>
      </c>
      <c r="K322" s="207" t="s">
        <v>141</v>
      </c>
      <c r="L322" s="45"/>
      <c r="M322" s="212" t="s">
        <v>19</v>
      </c>
      <c r="N322" s="213" t="s">
        <v>43</v>
      </c>
      <c r="O322" s="85"/>
      <c r="P322" s="214">
        <f>O322*H322</f>
        <v>0</v>
      </c>
      <c r="Q322" s="214">
        <v>0</v>
      </c>
      <c r="R322" s="214">
        <f>Q322*H322</f>
        <v>0</v>
      </c>
      <c r="S322" s="214">
        <v>0</v>
      </c>
      <c r="T322" s="215">
        <f>S322*H322</f>
        <v>0</v>
      </c>
      <c r="U322" s="39"/>
      <c r="V322" s="39"/>
      <c r="W322" s="39"/>
      <c r="X322" s="39"/>
      <c r="Y322" s="39"/>
      <c r="Z322" s="39"/>
      <c r="AA322" s="39"/>
      <c r="AB322" s="39"/>
      <c r="AC322" s="39"/>
      <c r="AD322" s="39"/>
      <c r="AE322" s="39"/>
      <c r="AR322" s="216" t="s">
        <v>173</v>
      </c>
      <c r="AT322" s="216" t="s">
        <v>137</v>
      </c>
      <c r="AU322" s="216" t="s">
        <v>82</v>
      </c>
      <c r="AY322" s="18" t="s">
        <v>134</v>
      </c>
      <c r="BE322" s="217">
        <f>IF(N322="základní",J322,0)</f>
        <v>0</v>
      </c>
      <c r="BF322" s="217">
        <f>IF(N322="snížená",J322,0)</f>
        <v>0</v>
      </c>
      <c r="BG322" s="217">
        <f>IF(N322="zákl. přenesená",J322,0)</f>
        <v>0</v>
      </c>
      <c r="BH322" s="217">
        <f>IF(N322="sníž. přenesená",J322,0)</f>
        <v>0</v>
      </c>
      <c r="BI322" s="217">
        <f>IF(N322="nulová",J322,0)</f>
        <v>0</v>
      </c>
      <c r="BJ322" s="18" t="s">
        <v>80</v>
      </c>
      <c r="BK322" s="217">
        <f>ROUND(I322*H322,2)</f>
        <v>0</v>
      </c>
      <c r="BL322" s="18" t="s">
        <v>173</v>
      </c>
      <c r="BM322" s="216" t="s">
        <v>455</v>
      </c>
    </row>
    <row r="323" s="2" customFormat="1">
      <c r="A323" s="39"/>
      <c r="B323" s="40"/>
      <c r="C323" s="41"/>
      <c r="D323" s="218" t="s">
        <v>143</v>
      </c>
      <c r="E323" s="41"/>
      <c r="F323" s="219" t="s">
        <v>454</v>
      </c>
      <c r="G323" s="41"/>
      <c r="H323" s="41"/>
      <c r="I323" s="220"/>
      <c r="J323" s="41"/>
      <c r="K323" s="41"/>
      <c r="L323" s="45"/>
      <c r="M323" s="221"/>
      <c r="N323" s="222"/>
      <c r="O323" s="85"/>
      <c r="P323" s="85"/>
      <c r="Q323" s="85"/>
      <c r="R323" s="85"/>
      <c r="S323" s="85"/>
      <c r="T323" s="86"/>
      <c r="U323" s="39"/>
      <c r="V323" s="39"/>
      <c r="W323" s="39"/>
      <c r="X323" s="39"/>
      <c r="Y323" s="39"/>
      <c r="Z323" s="39"/>
      <c r="AA323" s="39"/>
      <c r="AB323" s="39"/>
      <c r="AC323" s="39"/>
      <c r="AD323" s="39"/>
      <c r="AE323" s="39"/>
      <c r="AT323" s="18" t="s">
        <v>143</v>
      </c>
      <c r="AU323" s="18" t="s">
        <v>82</v>
      </c>
    </row>
    <row r="324" s="2" customFormat="1" ht="16.5" customHeight="1">
      <c r="A324" s="39"/>
      <c r="B324" s="40"/>
      <c r="C324" s="205" t="s">
        <v>308</v>
      </c>
      <c r="D324" s="205" t="s">
        <v>137</v>
      </c>
      <c r="E324" s="206" t="s">
        <v>456</v>
      </c>
      <c r="F324" s="207" t="s">
        <v>457</v>
      </c>
      <c r="G324" s="208" t="s">
        <v>270</v>
      </c>
      <c r="H324" s="209">
        <v>10</v>
      </c>
      <c r="I324" s="210"/>
      <c r="J324" s="211">
        <f>ROUND(I324*H324,2)</f>
        <v>0</v>
      </c>
      <c r="K324" s="207" t="s">
        <v>141</v>
      </c>
      <c r="L324" s="45"/>
      <c r="M324" s="212" t="s">
        <v>19</v>
      </c>
      <c r="N324" s="213" t="s">
        <v>43</v>
      </c>
      <c r="O324" s="85"/>
      <c r="P324" s="214">
        <f>O324*H324</f>
        <v>0</v>
      </c>
      <c r="Q324" s="214">
        <v>0</v>
      </c>
      <c r="R324" s="214">
        <f>Q324*H324</f>
        <v>0</v>
      </c>
      <c r="S324" s="214">
        <v>0</v>
      </c>
      <c r="T324" s="215">
        <f>S324*H324</f>
        <v>0</v>
      </c>
      <c r="U324" s="39"/>
      <c r="V324" s="39"/>
      <c r="W324" s="39"/>
      <c r="X324" s="39"/>
      <c r="Y324" s="39"/>
      <c r="Z324" s="39"/>
      <c r="AA324" s="39"/>
      <c r="AB324" s="39"/>
      <c r="AC324" s="39"/>
      <c r="AD324" s="39"/>
      <c r="AE324" s="39"/>
      <c r="AR324" s="216" t="s">
        <v>173</v>
      </c>
      <c r="AT324" s="216" t="s">
        <v>137</v>
      </c>
      <c r="AU324" s="216" t="s">
        <v>82</v>
      </c>
      <c r="AY324" s="18" t="s">
        <v>134</v>
      </c>
      <c r="BE324" s="217">
        <f>IF(N324="základní",J324,0)</f>
        <v>0</v>
      </c>
      <c r="BF324" s="217">
        <f>IF(N324="snížená",J324,0)</f>
        <v>0</v>
      </c>
      <c r="BG324" s="217">
        <f>IF(N324="zákl. přenesená",J324,0)</f>
        <v>0</v>
      </c>
      <c r="BH324" s="217">
        <f>IF(N324="sníž. přenesená",J324,0)</f>
        <v>0</v>
      </c>
      <c r="BI324" s="217">
        <f>IF(N324="nulová",J324,0)</f>
        <v>0</v>
      </c>
      <c r="BJ324" s="18" t="s">
        <v>80</v>
      </c>
      <c r="BK324" s="217">
        <f>ROUND(I324*H324,2)</f>
        <v>0</v>
      </c>
      <c r="BL324" s="18" t="s">
        <v>173</v>
      </c>
      <c r="BM324" s="216" t="s">
        <v>458</v>
      </c>
    </row>
    <row r="325" s="2" customFormat="1">
      <c r="A325" s="39"/>
      <c r="B325" s="40"/>
      <c r="C325" s="41"/>
      <c r="D325" s="218" t="s">
        <v>143</v>
      </c>
      <c r="E325" s="41"/>
      <c r="F325" s="219" t="s">
        <v>457</v>
      </c>
      <c r="G325" s="41"/>
      <c r="H325" s="41"/>
      <c r="I325" s="220"/>
      <c r="J325" s="41"/>
      <c r="K325" s="41"/>
      <c r="L325" s="45"/>
      <c r="M325" s="221"/>
      <c r="N325" s="222"/>
      <c r="O325" s="85"/>
      <c r="P325" s="85"/>
      <c r="Q325" s="85"/>
      <c r="R325" s="85"/>
      <c r="S325" s="85"/>
      <c r="T325" s="86"/>
      <c r="U325" s="39"/>
      <c r="V325" s="39"/>
      <c r="W325" s="39"/>
      <c r="X325" s="39"/>
      <c r="Y325" s="39"/>
      <c r="Z325" s="39"/>
      <c r="AA325" s="39"/>
      <c r="AB325" s="39"/>
      <c r="AC325" s="39"/>
      <c r="AD325" s="39"/>
      <c r="AE325" s="39"/>
      <c r="AT325" s="18" t="s">
        <v>143</v>
      </c>
      <c r="AU325" s="18" t="s">
        <v>82</v>
      </c>
    </row>
    <row r="326" s="2" customFormat="1" ht="24.15" customHeight="1">
      <c r="A326" s="39"/>
      <c r="B326" s="40"/>
      <c r="C326" s="205" t="s">
        <v>459</v>
      </c>
      <c r="D326" s="205" t="s">
        <v>137</v>
      </c>
      <c r="E326" s="206" t="s">
        <v>460</v>
      </c>
      <c r="F326" s="207" t="s">
        <v>461</v>
      </c>
      <c r="G326" s="208" t="s">
        <v>270</v>
      </c>
      <c r="H326" s="209">
        <v>10</v>
      </c>
      <c r="I326" s="210"/>
      <c r="J326" s="211">
        <f>ROUND(I326*H326,2)</f>
        <v>0</v>
      </c>
      <c r="K326" s="207" t="s">
        <v>141</v>
      </c>
      <c r="L326" s="45"/>
      <c r="M326" s="212" t="s">
        <v>19</v>
      </c>
      <c r="N326" s="213" t="s">
        <v>43</v>
      </c>
      <c r="O326" s="85"/>
      <c r="P326" s="214">
        <f>O326*H326</f>
        <v>0</v>
      </c>
      <c r="Q326" s="214">
        <v>0</v>
      </c>
      <c r="R326" s="214">
        <f>Q326*H326</f>
        <v>0</v>
      </c>
      <c r="S326" s="214">
        <v>0</v>
      </c>
      <c r="T326" s="215">
        <f>S326*H326</f>
        <v>0</v>
      </c>
      <c r="U326" s="39"/>
      <c r="V326" s="39"/>
      <c r="W326" s="39"/>
      <c r="X326" s="39"/>
      <c r="Y326" s="39"/>
      <c r="Z326" s="39"/>
      <c r="AA326" s="39"/>
      <c r="AB326" s="39"/>
      <c r="AC326" s="39"/>
      <c r="AD326" s="39"/>
      <c r="AE326" s="39"/>
      <c r="AR326" s="216" t="s">
        <v>173</v>
      </c>
      <c r="AT326" s="216" t="s">
        <v>137</v>
      </c>
      <c r="AU326" s="216" t="s">
        <v>82</v>
      </c>
      <c r="AY326" s="18" t="s">
        <v>134</v>
      </c>
      <c r="BE326" s="217">
        <f>IF(N326="základní",J326,0)</f>
        <v>0</v>
      </c>
      <c r="BF326" s="217">
        <f>IF(N326="snížená",J326,0)</f>
        <v>0</v>
      </c>
      <c r="BG326" s="217">
        <f>IF(N326="zákl. přenesená",J326,0)</f>
        <v>0</v>
      </c>
      <c r="BH326" s="217">
        <f>IF(N326="sníž. přenesená",J326,0)</f>
        <v>0</v>
      </c>
      <c r="BI326" s="217">
        <f>IF(N326="nulová",J326,0)</f>
        <v>0</v>
      </c>
      <c r="BJ326" s="18" t="s">
        <v>80</v>
      </c>
      <c r="BK326" s="217">
        <f>ROUND(I326*H326,2)</f>
        <v>0</v>
      </c>
      <c r="BL326" s="18" t="s">
        <v>173</v>
      </c>
      <c r="BM326" s="216" t="s">
        <v>462</v>
      </c>
    </row>
    <row r="327" s="2" customFormat="1">
      <c r="A327" s="39"/>
      <c r="B327" s="40"/>
      <c r="C327" s="41"/>
      <c r="D327" s="218" t="s">
        <v>143</v>
      </c>
      <c r="E327" s="41"/>
      <c r="F327" s="219" t="s">
        <v>461</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143</v>
      </c>
      <c r="AU327" s="18" t="s">
        <v>82</v>
      </c>
    </row>
    <row r="328" s="2" customFormat="1" ht="16.5" customHeight="1">
      <c r="A328" s="39"/>
      <c r="B328" s="40"/>
      <c r="C328" s="205" t="s">
        <v>312</v>
      </c>
      <c r="D328" s="205" t="s">
        <v>137</v>
      </c>
      <c r="E328" s="206" t="s">
        <v>463</v>
      </c>
      <c r="F328" s="207" t="s">
        <v>464</v>
      </c>
      <c r="G328" s="208" t="s">
        <v>270</v>
      </c>
      <c r="H328" s="209">
        <v>10</v>
      </c>
      <c r="I328" s="210"/>
      <c r="J328" s="211">
        <f>ROUND(I328*H328,2)</f>
        <v>0</v>
      </c>
      <c r="K328" s="207" t="s">
        <v>141</v>
      </c>
      <c r="L328" s="45"/>
      <c r="M328" s="212" t="s">
        <v>19</v>
      </c>
      <c r="N328" s="213" t="s">
        <v>43</v>
      </c>
      <c r="O328" s="85"/>
      <c r="P328" s="214">
        <f>O328*H328</f>
        <v>0</v>
      </c>
      <c r="Q328" s="214">
        <v>0</v>
      </c>
      <c r="R328" s="214">
        <f>Q328*H328</f>
        <v>0</v>
      </c>
      <c r="S328" s="214">
        <v>0</v>
      </c>
      <c r="T328" s="215">
        <f>S328*H328</f>
        <v>0</v>
      </c>
      <c r="U328" s="39"/>
      <c r="V328" s="39"/>
      <c r="W328" s="39"/>
      <c r="X328" s="39"/>
      <c r="Y328" s="39"/>
      <c r="Z328" s="39"/>
      <c r="AA328" s="39"/>
      <c r="AB328" s="39"/>
      <c r="AC328" s="39"/>
      <c r="AD328" s="39"/>
      <c r="AE328" s="39"/>
      <c r="AR328" s="216" t="s">
        <v>173</v>
      </c>
      <c r="AT328" s="216" t="s">
        <v>137</v>
      </c>
      <c r="AU328" s="216" t="s">
        <v>82</v>
      </c>
      <c r="AY328" s="18" t="s">
        <v>134</v>
      </c>
      <c r="BE328" s="217">
        <f>IF(N328="základní",J328,0)</f>
        <v>0</v>
      </c>
      <c r="BF328" s="217">
        <f>IF(N328="snížená",J328,0)</f>
        <v>0</v>
      </c>
      <c r="BG328" s="217">
        <f>IF(N328="zákl. přenesená",J328,0)</f>
        <v>0</v>
      </c>
      <c r="BH328" s="217">
        <f>IF(N328="sníž. přenesená",J328,0)</f>
        <v>0</v>
      </c>
      <c r="BI328" s="217">
        <f>IF(N328="nulová",J328,0)</f>
        <v>0</v>
      </c>
      <c r="BJ328" s="18" t="s">
        <v>80</v>
      </c>
      <c r="BK328" s="217">
        <f>ROUND(I328*H328,2)</f>
        <v>0</v>
      </c>
      <c r="BL328" s="18" t="s">
        <v>173</v>
      </c>
      <c r="BM328" s="216" t="s">
        <v>465</v>
      </c>
    </row>
    <row r="329" s="2" customFormat="1">
      <c r="A329" s="39"/>
      <c r="B329" s="40"/>
      <c r="C329" s="41"/>
      <c r="D329" s="218" t="s">
        <v>143</v>
      </c>
      <c r="E329" s="41"/>
      <c r="F329" s="219" t="s">
        <v>464</v>
      </c>
      <c r="G329" s="41"/>
      <c r="H329" s="41"/>
      <c r="I329" s="220"/>
      <c r="J329" s="41"/>
      <c r="K329" s="41"/>
      <c r="L329" s="45"/>
      <c r="M329" s="221"/>
      <c r="N329" s="222"/>
      <c r="O329" s="85"/>
      <c r="P329" s="85"/>
      <c r="Q329" s="85"/>
      <c r="R329" s="85"/>
      <c r="S329" s="85"/>
      <c r="T329" s="86"/>
      <c r="U329" s="39"/>
      <c r="V329" s="39"/>
      <c r="W329" s="39"/>
      <c r="X329" s="39"/>
      <c r="Y329" s="39"/>
      <c r="Z329" s="39"/>
      <c r="AA329" s="39"/>
      <c r="AB329" s="39"/>
      <c r="AC329" s="39"/>
      <c r="AD329" s="39"/>
      <c r="AE329" s="39"/>
      <c r="AT329" s="18" t="s">
        <v>143</v>
      </c>
      <c r="AU329" s="18" t="s">
        <v>82</v>
      </c>
    </row>
    <row r="330" s="2" customFormat="1" ht="21.75" customHeight="1">
      <c r="A330" s="39"/>
      <c r="B330" s="40"/>
      <c r="C330" s="205" t="s">
        <v>466</v>
      </c>
      <c r="D330" s="205" t="s">
        <v>137</v>
      </c>
      <c r="E330" s="206" t="s">
        <v>467</v>
      </c>
      <c r="F330" s="207" t="s">
        <v>468</v>
      </c>
      <c r="G330" s="208" t="s">
        <v>270</v>
      </c>
      <c r="H330" s="209">
        <v>10</v>
      </c>
      <c r="I330" s="210"/>
      <c r="J330" s="211">
        <f>ROUND(I330*H330,2)</f>
        <v>0</v>
      </c>
      <c r="K330" s="207" t="s">
        <v>141</v>
      </c>
      <c r="L330" s="45"/>
      <c r="M330" s="212" t="s">
        <v>19</v>
      </c>
      <c r="N330" s="213" t="s">
        <v>43</v>
      </c>
      <c r="O330" s="85"/>
      <c r="P330" s="214">
        <f>O330*H330</f>
        <v>0</v>
      </c>
      <c r="Q330" s="214">
        <v>0</v>
      </c>
      <c r="R330" s="214">
        <f>Q330*H330</f>
        <v>0</v>
      </c>
      <c r="S330" s="214">
        <v>0</v>
      </c>
      <c r="T330" s="215">
        <f>S330*H330</f>
        <v>0</v>
      </c>
      <c r="U330" s="39"/>
      <c r="V330" s="39"/>
      <c r="W330" s="39"/>
      <c r="X330" s="39"/>
      <c r="Y330" s="39"/>
      <c r="Z330" s="39"/>
      <c r="AA330" s="39"/>
      <c r="AB330" s="39"/>
      <c r="AC330" s="39"/>
      <c r="AD330" s="39"/>
      <c r="AE330" s="39"/>
      <c r="AR330" s="216" t="s">
        <v>173</v>
      </c>
      <c r="AT330" s="216" t="s">
        <v>137</v>
      </c>
      <c r="AU330" s="216" t="s">
        <v>82</v>
      </c>
      <c r="AY330" s="18" t="s">
        <v>134</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173</v>
      </c>
      <c r="BM330" s="216" t="s">
        <v>469</v>
      </c>
    </row>
    <row r="331" s="2" customFormat="1">
      <c r="A331" s="39"/>
      <c r="B331" s="40"/>
      <c r="C331" s="41"/>
      <c r="D331" s="218" t="s">
        <v>143</v>
      </c>
      <c r="E331" s="41"/>
      <c r="F331" s="219" t="s">
        <v>468</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143</v>
      </c>
      <c r="AU331" s="18" t="s">
        <v>82</v>
      </c>
    </row>
    <row r="332" s="12" customFormat="1" ht="22.8" customHeight="1">
      <c r="A332" s="12"/>
      <c r="B332" s="189"/>
      <c r="C332" s="190"/>
      <c r="D332" s="191" t="s">
        <v>71</v>
      </c>
      <c r="E332" s="203" t="s">
        <v>470</v>
      </c>
      <c r="F332" s="203" t="s">
        <v>471</v>
      </c>
      <c r="G332" s="190"/>
      <c r="H332" s="190"/>
      <c r="I332" s="193"/>
      <c r="J332" s="204">
        <f>BK332</f>
        <v>0</v>
      </c>
      <c r="K332" s="190"/>
      <c r="L332" s="195"/>
      <c r="M332" s="196"/>
      <c r="N332" s="197"/>
      <c r="O332" s="197"/>
      <c r="P332" s="198">
        <f>SUM(P333:P360)</f>
        <v>0</v>
      </c>
      <c r="Q332" s="197"/>
      <c r="R332" s="198">
        <f>SUM(R333:R360)</f>
        <v>0</v>
      </c>
      <c r="S332" s="197"/>
      <c r="T332" s="199">
        <f>SUM(T333:T360)</f>
        <v>0</v>
      </c>
      <c r="U332" s="12"/>
      <c r="V332" s="12"/>
      <c r="W332" s="12"/>
      <c r="X332" s="12"/>
      <c r="Y332" s="12"/>
      <c r="Z332" s="12"/>
      <c r="AA332" s="12"/>
      <c r="AB332" s="12"/>
      <c r="AC332" s="12"/>
      <c r="AD332" s="12"/>
      <c r="AE332" s="12"/>
      <c r="AR332" s="200" t="s">
        <v>82</v>
      </c>
      <c r="AT332" s="201" t="s">
        <v>71</v>
      </c>
      <c r="AU332" s="201" t="s">
        <v>80</v>
      </c>
      <c r="AY332" s="200" t="s">
        <v>134</v>
      </c>
      <c r="BK332" s="202">
        <f>SUM(BK333:BK360)</f>
        <v>0</v>
      </c>
    </row>
    <row r="333" s="2" customFormat="1" ht="16.5" customHeight="1">
      <c r="A333" s="39"/>
      <c r="B333" s="40"/>
      <c r="C333" s="205" t="s">
        <v>315</v>
      </c>
      <c r="D333" s="205" t="s">
        <v>137</v>
      </c>
      <c r="E333" s="206" t="s">
        <v>472</v>
      </c>
      <c r="F333" s="207" t="s">
        <v>473</v>
      </c>
      <c r="G333" s="208" t="s">
        <v>140</v>
      </c>
      <c r="H333" s="209">
        <v>137.68100000000001</v>
      </c>
      <c r="I333" s="210"/>
      <c r="J333" s="211">
        <f>ROUND(I333*H333,2)</f>
        <v>0</v>
      </c>
      <c r="K333" s="207" t="s">
        <v>141</v>
      </c>
      <c r="L333" s="45"/>
      <c r="M333" s="212" t="s">
        <v>19</v>
      </c>
      <c r="N333" s="213" t="s">
        <v>43</v>
      </c>
      <c r="O333" s="85"/>
      <c r="P333" s="214">
        <f>O333*H333</f>
        <v>0</v>
      </c>
      <c r="Q333" s="214">
        <v>0</v>
      </c>
      <c r="R333" s="214">
        <f>Q333*H333</f>
        <v>0</v>
      </c>
      <c r="S333" s="214">
        <v>0</v>
      </c>
      <c r="T333" s="215">
        <f>S333*H333</f>
        <v>0</v>
      </c>
      <c r="U333" s="39"/>
      <c r="V333" s="39"/>
      <c r="W333" s="39"/>
      <c r="X333" s="39"/>
      <c r="Y333" s="39"/>
      <c r="Z333" s="39"/>
      <c r="AA333" s="39"/>
      <c r="AB333" s="39"/>
      <c r="AC333" s="39"/>
      <c r="AD333" s="39"/>
      <c r="AE333" s="39"/>
      <c r="AR333" s="216" t="s">
        <v>173</v>
      </c>
      <c r="AT333" s="216" t="s">
        <v>137</v>
      </c>
      <c r="AU333" s="216" t="s">
        <v>82</v>
      </c>
      <c r="AY333" s="18" t="s">
        <v>134</v>
      </c>
      <c r="BE333" s="217">
        <f>IF(N333="základní",J333,0)</f>
        <v>0</v>
      </c>
      <c r="BF333" s="217">
        <f>IF(N333="snížená",J333,0)</f>
        <v>0</v>
      </c>
      <c r="BG333" s="217">
        <f>IF(N333="zákl. přenesená",J333,0)</f>
        <v>0</v>
      </c>
      <c r="BH333" s="217">
        <f>IF(N333="sníž. přenesená",J333,0)</f>
        <v>0</v>
      </c>
      <c r="BI333" s="217">
        <f>IF(N333="nulová",J333,0)</f>
        <v>0</v>
      </c>
      <c r="BJ333" s="18" t="s">
        <v>80</v>
      </c>
      <c r="BK333" s="217">
        <f>ROUND(I333*H333,2)</f>
        <v>0</v>
      </c>
      <c r="BL333" s="18" t="s">
        <v>173</v>
      </c>
      <c r="BM333" s="216" t="s">
        <v>474</v>
      </c>
    </row>
    <row r="334" s="2" customFormat="1">
      <c r="A334" s="39"/>
      <c r="B334" s="40"/>
      <c r="C334" s="41"/>
      <c r="D334" s="218" t="s">
        <v>143</v>
      </c>
      <c r="E334" s="41"/>
      <c r="F334" s="219" t="s">
        <v>473</v>
      </c>
      <c r="G334" s="41"/>
      <c r="H334" s="41"/>
      <c r="I334" s="220"/>
      <c r="J334" s="41"/>
      <c r="K334" s="41"/>
      <c r="L334" s="45"/>
      <c r="M334" s="221"/>
      <c r="N334" s="222"/>
      <c r="O334" s="85"/>
      <c r="P334" s="85"/>
      <c r="Q334" s="85"/>
      <c r="R334" s="85"/>
      <c r="S334" s="85"/>
      <c r="T334" s="86"/>
      <c r="U334" s="39"/>
      <c r="V334" s="39"/>
      <c r="W334" s="39"/>
      <c r="X334" s="39"/>
      <c r="Y334" s="39"/>
      <c r="Z334" s="39"/>
      <c r="AA334" s="39"/>
      <c r="AB334" s="39"/>
      <c r="AC334" s="39"/>
      <c r="AD334" s="39"/>
      <c r="AE334" s="39"/>
      <c r="AT334" s="18" t="s">
        <v>143</v>
      </c>
      <c r="AU334" s="18" t="s">
        <v>82</v>
      </c>
    </row>
    <row r="335" s="2" customFormat="1" ht="16.5" customHeight="1">
      <c r="A335" s="39"/>
      <c r="B335" s="40"/>
      <c r="C335" s="205" t="s">
        <v>475</v>
      </c>
      <c r="D335" s="205" t="s">
        <v>137</v>
      </c>
      <c r="E335" s="206" t="s">
        <v>476</v>
      </c>
      <c r="F335" s="207" t="s">
        <v>477</v>
      </c>
      <c r="G335" s="208" t="s">
        <v>140</v>
      </c>
      <c r="H335" s="209">
        <v>137.68100000000001</v>
      </c>
      <c r="I335" s="210"/>
      <c r="J335" s="211">
        <f>ROUND(I335*H335,2)</f>
        <v>0</v>
      </c>
      <c r="K335" s="207" t="s">
        <v>141</v>
      </c>
      <c r="L335" s="45"/>
      <c r="M335" s="212" t="s">
        <v>19</v>
      </c>
      <c r="N335" s="213" t="s">
        <v>43</v>
      </c>
      <c r="O335" s="85"/>
      <c r="P335" s="214">
        <f>O335*H335</f>
        <v>0</v>
      </c>
      <c r="Q335" s="214">
        <v>0</v>
      </c>
      <c r="R335" s="214">
        <f>Q335*H335</f>
        <v>0</v>
      </c>
      <c r="S335" s="214">
        <v>0</v>
      </c>
      <c r="T335" s="215">
        <f>S335*H335</f>
        <v>0</v>
      </c>
      <c r="U335" s="39"/>
      <c r="V335" s="39"/>
      <c r="W335" s="39"/>
      <c r="X335" s="39"/>
      <c r="Y335" s="39"/>
      <c r="Z335" s="39"/>
      <c r="AA335" s="39"/>
      <c r="AB335" s="39"/>
      <c r="AC335" s="39"/>
      <c r="AD335" s="39"/>
      <c r="AE335" s="39"/>
      <c r="AR335" s="216" t="s">
        <v>173</v>
      </c>
      <c r="AT335" s="216" t="s">
        <v>137</v>
      </c>
      <c r="AU335" s="216" t="s">
        <v>82</v>
      </c>
      <c r="AY335" s="18" t="s">
        <v>134</v>
      </c>
      <c r="BE335" s="217">
        <f>IF(N335="základní",J335,0)</f>
        <v>0</v>
      </c>
      <c r="BF335" s="217">
        <f>IF(N335="snížená",J335,0)</f>
        <v>0</v>
      </c>
      <c r="BG335" s="217">
        <f>IF(N335="zákl. přenesená",J335,0)</f>
        <v>0</v>
      </c>
      <c r="BH335" s="217">
        <f>IF(N335="sníž. přenesená",J335,0)</f>
        <v>0</v>
      </c>
      <c r="BI335" s="217">
        <f>IF(N335="nulová",J335,0)</f>
        <v>0</v>
      </c>
      <c r="BJ335" s="18" t="s">
        <v>80</v>
      </c>
      <c r="BK335" s="217">
        <f>ROUND(I335*H335,2)</f>
        <v>0</v>
      </c>
      <c r="BL335" s="18" t="s">
        <v>173</v>
      </c>
      <c r="BM335" s="216" t="s">
        <v>478</v>
      </c>
    </row>
    <row r="336" s="2" customFormat="1">
      <c r="A336" s="39"/>
      <c r="B336" s="40"/>
      <c r="C336" s="41"/>
      <c r="D336" s="218" t="s">
        <v>143</v>
      </c>
      <c r="E336" s="41"/>
      <c r="F336" s="219" t="s">
        <v>477</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143</v>
      </c>
      <c r="AU336" s="18" t="s">
        <v>82</v>
      </c>
    </row>
    <row r="337" s="2" customFormat="1" ht="16.5" customHeight="1">
      <c r="A337" s="39"/>
      <c r="B337" s="40"/>
      <c r="C337" s="205" t="s">
        <v>319</v>
      </c>
      <c r="D337" s="205" t="s">
        <v>137</v>
      </c>
      <c r="E337" s="206" t="s">
        <v>479</v>
      </c>
      <c r="F337" s="207" t="s">
        <v>480</v>
      </c>
      <c r="G337" s="208" t="s">
        <v>140</v>
      </c>
      <c r="H337" s="209">
        <v>137.68100000000001</v>
      </c>
      <c r="I337" s="210"/>
      <c r="J337" s="211">
        <f>ROUND(I337*H337,2)</f>
        <v>0</v>
      </c>
      <c r="K337" s="207" t="s">
        <v>141</v>
      </c>
      <c r="L337" s="45"/>
      <c r="M337" s="212" t="s">
        <v>19</v>
      </c>
      <c r="N337" s="213" t="s">
        <v>43</v>
      </c>
      <c r="O337" s="85"/>
      <c r="P337" s="214">
        <f>O337*H337</f>
        <v>0</v>
      </c>
      <c r="Q337" s="214">
        <v>0</v>
      </c>
      <c r="R337" s="214">
        <f>Q337*H337</f>
        <v>0</v>
      </c>
      <c r="S337" s="214">
        <v>0</v>
      </c>
      <c r="T337" s="215">
        <f>S337*H337</f>
        <v>0</v>
      </c>
      <c r="U337" s="39"/>
      <c r="V337" s="39"/>
      <c r="W337" s="39"/>
      <c r="X337" s="39"/>
      <c r="Y337" s="39"/>
      <c r="Z337" s="39"/>
      <c r="AA337" s="39"/>
      <c r="AB337" s="39"/>
      <c r="AC337" s="39"/>
      <c r="AD337" s="39"/>
      <c r="AE337" s="39"/>
      <c r="AR337" s="216" t="s">
        <v>173</v>
      </c>
      <c r="AT337" s="216" t="s">
        <v>137</v>
      </c>
      <c r="AU337" s="216" t="s">
        <v>82</v>
      </c>
      <c r="AY337" s="18" t="s">
        <v>134</v>
      </c>
      <c r="BE337" s="217">
        <f>IF(N337="základní",J337,0)</f>
        <v>0</v>
      </c>
      <c r="BF337" s="217">
        <f>IF(N337="snížená",J337,0)</f>
        <v>0</v>
      </c>
      <c r="BG337" s="217">
        <f>IF(N337="zákl. přenesená",J337,0)</f>
        <v>0</v>
      </c>
      <c r="BH337" s="217">
        <f>IF(N337="sníž. přenesená",J337,0)</f>
        <v>0</v>
      </c>
      <c r="BI337" s="217">
        <f>IF(N337="nulová",J337,0)</f>
        <v>0</v>
      </c>
      <c r="BJ337" s="18" t="s">
        <v>80</v>
      </c>
      <c r="BK337" s="217">
        <f>ROUND(I337*H337,2)</f>
        <v>0</v>
      </c>
      <c r="BL337" s="18" t="s">
        <v>173</v>
      </c>
      <c r="BM337" s="216" t="s">
        <v>481</v>
      </c>
    </row>
    <row r="338" s="2" customFormat="1">
      <c r="A338" s="39"/>
      <c r="B338" s="40"/>
      <c r="C338" s="41"/>
      <c r="D338" s="218" t="s">
        <v>143</v>
      </c>
      <c r="E338" s="41"/>
      <c r="F338" s="219" t="s">
        <v>480</v>
      </c>
      <c r="G338" s="41"/>
      <c r="H338" s="41"/>
      <c r="I338" s="220"/>
      <c r="J338" s="41"/>
      <c r="K338" s="41"/>
      <c r="L338" s="45"/>
      <c r="M338" s="221"/>
      <c r="N338" s="222"/>
      <c r="O338" s="85"/>
      <c r="P338" s="85"/>
      <c r="Q338" s="85"/>
      <c r="R338" s="85"/>
      <c r="S338" s="85"/>
      <c r="T338" s="86"/>
      <c r="U338" s="39"/>
      <c r="V338" s="39"/>
      <c r="W338" s="39"/>
      <c r="X338" s="39"/>
      <c r="Y338" s="39"/>
      <c r="Z338" s="39"/>
      <c r="AA338" s="39"/>
      <c r="AB338" s="39"/>
      <c r="AC338" s="39"/>
      <c r="AD338" s="39"/>
      <c r="AE338" s="39"/>
      <c r="AT338" s="18" t="s">
        <v>143</v>
      </c>
      <c r="AU338" s="18" t="s">
        <v>82</v>
      </c>
    </row>
    <row r="339" s="2" customFormat="1">
      <c r="A339" s="39"/>
      <c r="B339" s="40"/>
      <c r="C339" s="41"/>
      <c r="D339" s="218" t="s">
        <v>146</v>
      </c>
      <c r="E339" s="41"/>
      <c r="F339" s="223" t="s">
        <v>482</v>
      </c>
      <c r="G339" s="41"/>
      <c r="H339" s="41"/>
      <c r="I339" s="220"/>
      <c r="J339" s="41"/>
      <c r="K339" s="41"/>
      <c r="L339" s="45"/>
      <c r="M339" s="221"/>
      <c r="N339" s="222"/>
      <c r="O339" s="85"/>
      <c r="P339" s="85"/>
      <c r="Q339" s="85"/>
      <c r="R339" s="85"/>
      <c r="S339" s="85"/>
      <c r="T339" s="86"/>
      <c r="U339" s="39"/>
      <c r="V339" s="39"/>
      <c r="W339" s="39"/>
      <c r="X339" s="39"/>
      <c r="Y339" s="39"/>
      <c r="Z339" s="39"/>
      <c r="AA339" s="39"/>
      <c r="AB339" s="39"/>
      <c r="AC339" s="39"/>
      <c r="AD339" s="39"/>
      <c r="AE339" s="39"/>
      <c r="AT339" s="18" t="s">
        <v>146</v>
      </c>
      <c r="AU339" s="18" t="s">
        <v>82</v>
      </c>
    </row>
    <row r="340" s="13" customFormat="1">
      <c r="A340" s="13"/>
      <c r="B340" s="224"/>
      <c r="C340" s="225"/>
      <c r="D340" s="218" t="s">
        <v>148</v>
      </c>
      <c r="E340" s="226" t="s">
        <v>19</v>
      </c>
      <c r="F340" s="227" t="s">
        <v>209</v>
      </c>
      <c r="G340" s="225"/>
      <c r="H340" s="228">
        <v>41.880000000000003</v>
      </c>
      <c r="I340" s="229"/>
      <c r="J340" s="225"/>
      <c r="K340" s="225"/>
      <c r="L340" s="230"/>
      <c r="M340" s="231"/>
      <c r="N340" s="232"/>
      <c r="O340" s="232"/>
      <c r="P340" s="232"/>
      <c r="Q340" s="232"/>
      <c r="R340" s="232"/>
      <c r="S340" s="232"/>
      <c r="T340" s="233"/>
      <c r="U340" s="13"/>
      <c r="V340" s="13"/>
      <c r="W340" s="13"/>
      <c r="X340" s="13"/>
      <c r="Y340" s="13"/>
      <c r="Z340" s="13"/>
      <c r="AA340" s="13"/>
      <c r="AB340" s="13"/>
      <c r="AC340" s="13"/>
      <c r="AD340" s="13"/>
      <c r="AE340" s="13"/>
      <c r="AT340" s="234" t="s">
        <v>148</v>
      </c>
      <c r="AU340" s="234" t="s">
        <v>82</v>
      </c>
      <c r="AV340" s="13" t="s">
        <v>82</v>
      </c>
      <c r="AW340" s="13" t="s">
        <v>31</v>
      </c>
      <c r="AX340" s="13" t="s">
        <v>72</v>
      </c>
      <c r="AY340" s="234" t="s">
        <v>134</v>
      </c>
    </row>
    <row r="341" s="13" customFormat="1">
      <c r="A341" s="13"/>
      <c r="B341" s="224"/>
      <c r="C341" s="225"/>
      <c r="D341" s="218" t="s">
        <v>148</v>
      </c>
      <c r="E341" s="226" t="s">
        <v>19</v>
      </c>
      <c r="F341" s="227" t="s">
        <v>483</v>
      </c>
      <c r="G341" s="225"/>
      <c r="H341" s="228">
        <v>95.801000000000002</v>
      </c>
      <c r="I341" s="229"/>
      <c r="J341" s="225"/>
      <c r="K341" s="225"/>
      <c r="L341" s="230"/>
      <c r="M341" s="231"/>
      <c r="N341" s="232"/>
      <c r="O341" s="232"/>
      <c r="P341" s="232"/>
      <c r="Q341" s="232"/>
      <c r="R341" s="232"/>
      <c r="S341" s="232"/>
      <c r="T341" s="233"/>
      <c r="U341" s="13"/>
      <c r="V341" s="13"/>
      <c r="W341" s="13"/>
      <c r="X341" s="13"/>
      <c r="Y341" s="13"/>
      <c r="Z341" s="13"/>
      <c r="AA341" s="13"/>
      <c r="AB341" s="13"/>
      <c r="AC341" s="13"/>
      <c r="AD341" s="13"/>
      <c r="AE341" s="13"/>
      <c r="AT341" s="234" t="s">
        <v>148</v>
      </c>
      <c r="AU341" s="234" t="s">
        <v>82</v>
      </c>
      <c r="AV341" s="13" t="s">
        <v>82</v>
      </c>
      <c r="AW341" s="13" t="s">
        <v>31</v>
      </c>
      <c r="AX341" s="13" t="s">
        <v>72</v>
      </c>
      <c r="AY341" s="234" t="s">
        <v>134</v>
      </c>
    </row>
    <row r="342" s="14" customFormat="1">
      <c r="A342" s="14"/>
      <c r="B342" s="235"/>
      <c r="C342" s="236"/>
      <c r="D342" s="218" t="s">
        <v>148</v>
      </c>
      <c r="E342" s="237" t="s">
        <v>19</v>
      </c>
      <c r="F342" s="238" t="s">
        <v>150</v>
      </c>
      <c r="G342" s="236"/>
      <c r="H342" s="239">
        <v>137.68100000000001</v>
      </c>
      <c r="I342" s="240"/>
      <c r="J342" s="236"/>
      <c r="K342" s="236"/>
      <c r="L342" s="241"/>
      <c r="M342" s="242"/>
      <c r="N342" s="243"/>
      <c r="O342" s="243"/>
      <c r="P342" s="243"/>
      <c r="Q342" s="243"/>
      <c r="R342" s="243"/>
      <c r="S342" s="243"/>
      <c r="T342" s="244"/>
      <c r="U342" s="14"/>
      <c r="V342" s="14"/>
      <c r="W342" s="14"/>
      <c r="X342" s="14"/>
      <c r="Y342" s="14"/>
      <c r="Z342" s="14"/>
      <c r="AA342" s="14"/>
      <c r="AB342" s="14"/>
      <c r="AC342" s="14"/>
      <c r="AD342" s="14"/>
      <c r="AE342" s="14"/>
      <c r="AT342" s="245" t="s">
        <v>148</v>
      </c>
      <c r="AU342" s="245" t="s">
        <v>82</v>
      </c>
      <c r="AV342" s="14" t="s">
        <v>142</v>
      </c>
      <c r="AW342" s="14" t="s">
        <v>31</v>
      </c>
      <c r="AX342" s="14" t="s">
        <v>80</v>
      </c>
      <c r="AY342" s="245" t="s">
        <v>134</v>
      </c>
    </row>
    <row r="343" s="2" customFormat="1" ht="16.5" customHeight="1">
      <c r="A343" s="39"/>
      <c r="B343" s="40"/>
      <c r="C343" s="205" t="s">
        <v>484</v>
      </c>
      <c r="D343" s="205" t="s">
        <v>137</v>
      </c>
      <c r="E343" s="206" t="s">
        <v>485</v>
      </c>
      <c r="F343" s="207" t="s">
        <v>486</v>
      </c>
      <c r="G343" s="208" t="s">
        <v>140</v>
      </c>
      <c r="H343" s="209">
        <v>41.880000000000003</v>
      </c>
      <c r="I343" s="210"/>
      <c r="J343" s="211">
        <f>ROUND(I343*H343,2)</f>
        <v>0</v>
      </c>
      <c r="K343" s="207" t="s">
        <v>141</v>
      </c>
      <c r="L343" s="45"/>
      <c r="M343" s="212" t="s">
        <v>19</v>
      </c>
      <c r="N343" s="213" t="s">
        <v>43</v>
      </c>
      <c r="O343" s="85"/>
      <c r="P343" s="214">
        <f>O343*H343</f>
        <v>0</v>
      </c>
      <c r="Q343" s="214">
        <v>0</v>
      </c>
      <c r="R343" s="214">
        <f>Q343*H343</f>
        <v>0</v>
      </c>
      <c r="S343" s="214">
        <v>0</v>
      </c>
      <c r="T343" s="215">
        <f>S343*H343</f>
        <v>0</v>
      </c>
      <c r="U343" s="39"/>
      <c r="V343" s="39"/>
      <c r="W343" s="39"/>
      <c r="X343" s="39"/>
      <c r="Y343" s="39"/>
      <c r="Z343" s="39"/>
      <c r="AA343" s="39"/>
      <c r="AB343" s="39"/>
      <c r="AC343" s="39"/>
      <c r="AD343" s="39"/>
      <c r="AE343" s="39"/>
      <c r="AR343" s="216" t="s">
        <v>173</v>
      </c>
      <c r="AT343" s="216" t="s">
        <v>137</v>
      </c>
      <c r="AU343" s="216" t="s">
        <v>82</v>
      </c>
      <c r="AY343" s="18" t="s">
        <v>134</v>
      </c>
      <c r="BE343" s="217">
        <f>IF(N343="základní",J343,0)</f>
        <v>0</v>
      </c>
      <c r="BF343" s="217">
        <f>IF(N343="snížená",J343,0)</f>
        <v>0</v>
      </c>
      <c r="BG343" s="217">
        <f>IF(N343="zákl. přenesená",J343,0)</f>
        <v>0</v>
      </c>
      <c r="BH343" s="217">
        <f>IF(N343="sníž. přenesená",J343,0)</f>
        <v>0</v>
      </c>
      <c r="BI343" s="217">
        <f>IF(N343="nulová",J343,0)</f>
        <v>0</v>
      </c>
      <c r="BJ343" s="18" t="s">
        <v>80</v>
      </c>
      <c r="BK343" s="217">
        <f>ROUND(I343*H343,2)</f>
        <v>0</v>
      </c>
      <c r="BL343" s="18" t="s">
        <v>173</v>
      </c>
      <c r="BM343" s="216" t="s">
        <v>487</v>
      </c>
    </row>
    <row r="344" s="2" customFormat="1">
      <c r="A344" s="39"/>
      <c r="B344" s="40"/>
      <c r="C344" s="41"/>
      <c r="D344" s="218" t="s">
        <v>143</v>
      </c>
      <c r="E344" s="41"/>
      <c r="F344" s="219" t="s">
        <v>486</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143</v>
      </c>
      <c r="AU344" s="18" t="s">
        <v>82</v>
      </c>
    </row>
    <row r="345" s="2" customFormat="1">
      <c r="A345" s="39"/>
      <c r="B345" s="40"/>
      <c r="C345" s="41"/>
      <c r="D345" s="218" t="s">
        <v>146</v>
      </c>
      <c r="E345" s="41"/>
      <c r="F345" s="223" t="s">
        <v>488</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146</v>
      </c>
      <c r="AU345" s="18" t="s">
        <v>82</v>
      </c>
    </row>
    <row r="346" s="2" customFormat="1" ht="16.5" customHeight="1">
      <c r="A346" s="39"/>
      <c r="B346" s="40"/>
      <c r="C346" s="246" t="s">
        <v>325</v>
      </c>
      <c r="D346" s="246" t="s">
        <v>298</v>
      </c>
      <c r="E346" s="247" t="s">
        <v>489</v>
      </c>
      <c r="F346" s="248" t="s">
        <v>490</v>
      </c>
      <c r="G346" s="249" t="s">
        <v>140</v>
      </c>
      <c r="H346" s="250">
        <v>41.880000000000003</v>
      </c>
      <c r="I346" s="251"/>
      <c r="J346" s="252">
        <f>ROUND(I346*H346,2)</f>
        <v>0</v>
      </c>
      <c r="K346" s="248" t="s">
        <v>141</v>
      </c>
      <c r="L346" s="253"/>
      <c r="M346" s="254" t="s">
        <v>19</v>
      </c>
      <c r="N346" s="255" t="s">
        <v>43</v>
      </c>
      <c r="O346" s="85"/>
      <c r="P346" s="214">
        <f>O346*H346</f>
        <v>0</v>
      </c>
      <c r="Q346" s="214">
        <v>0</v>
      </c>
      <c r="R346" s="214">
        <f>Q346*H346</f>
        <v>0</v>
      </c>
      <c r="S346" s="214">
        <v>0</v>
      </c>
      <c r="T346" s="215">
        <f>S346*H346</f>
        <v>0</v>
      </c>
      <c r="U346" s="39"/>
      <c r="V346" s="39"/>
      <c r="W346" s="39"/>
      <c r="X346" s="39"/>
      <c r="Y346" s="39"/>
      <c r="Z346" s="39"/>
      <c r="AA346" s="39"/>
      <c r="AB346" s="39"/>
      <c r="AC346" s="39"/>
      <c r="AD346" s="39"/>
      <c r="AE346" s="39"/>
      <c r="AR346" s="216" t="s">
        <v>215</v>
      </c>
      <c r="AT346" s="216" t="s">
        <v>298</v>
      </c>
      <c r="AU346" s="216" t="s">
        <v>82</v>
      </c>
      <c r="AY346" s="18" t="s">
        <v>134</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173</v>
      </c>
      <c r="BM346" s="216" t="s">
        <v>491</v>
      </c>
    </row>
    <row r="347" s="2" customFormat="1">
      <c r="A347" s="39"/>
      <c r="B347" s="40"/>
      <c r="C347" s="41"/>
      <c r="D347" s="218" t="s">
        <v>143</v>
      </c>
      <c r="E347" s="41"/>
      <c r="F347" s="219" t="s">
        <v>490</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143</v>
      </c>
      <c r="AU347" s="18" t="s">
        <v>82</v>
      </c>
    </row>
    <row r="348" s="2" customFormat="1" ht="16.5" customHeight="1">
      <c r="A348" s="39"/>
      <c r="B348" s="40"/>
      <c r="C348" s="205" t="s">
        <v>492</v>
      </c>
      <c r="D348" s="205" t="s">
        <v>137</v>
      </c>
      <c r="E348" s="206" t="s">
        <v>493</v>
      </c>
      <c r="F348" s="207" t="s">
        <v>494</v>
      </c>
      <c r="G348" s="208" t="s">
        <v>140</v>
      </c>
      <c r="H348" s="209">
        <v>95.801000000000002</v>
      </c>
      <c r="I348" s="210"/>
      <c r="J348" s="211">
        <f>ROUND(I348*H348,2)</f>
        <v>0</v>
      </c>
      <c r="K348" s="207" t="s">
        <v>141</v>
      </c>
      <c r="L348" s="45"/>
      <c r="M348" s="212" t="s">
        <v>19</v>
      </c>
      <c r="N348" s="213" t="s">
        <v>43</v>
      </c>
      <c r="O348" s="85"/>
      <c r="P348" s="214">
        <f>O348*H348</f>
        <v>0</v>
      </c>
      <c r="Q348" s="214">
        <v>0</v>
      </c>
      <c r="R348" s="214">
        <f>Q348*H348</f>
        <v>0</v>
      </c>
      <c r="S348" s="214">
        <v>0</v>
      </c>
      <c r="T348" s="215">
        <f>S348*H348</f>
        <v>0</v>
      </c>
      <c r="U348" s="39"/>
      <c r="V348" s="39"/>
      <c r="W348" s="39"/>
      <c r="X348" s="39"/>
      <c r="Y348" s="39"/>
      <c r="Z348" s="39"/>
      <c r="AA348" s="39"/>
      <c r="AB348" s="39"/>
      <c r="AC348" s="39"/>
      <c r="AD348" s="39"/>
      <c r="AE348" s="39"/>
      <c r="AR348" s="216" t="s">
        <v>173</v>
      </c>
      <c r="AT348" s="216" t="s">
        <v>137</v>
      </c>
      <c r="AU348" s="216" t="s">
        <v>82</v>
      </c>
      <c r="AY348" s="18" t="s">
        <v>134</v>
      </c>
      <c r="BE348" s="217">
        <f>IF(N348="základní",J348,0)</f>
        <v>0</v>
      </c>
      <c r="BF348" s="217">
        <f>IF(N348="snížená",J348,0)</f>
        <v>0</v>
      </c>
      <c r="BG348" s="217">
        <f>IF(N348="zákl. přenesená",J348,0)</f>
        <v>0</v>
      </c>
      <c r="BH348" s="217">
        <f>IF(N348="sníž. přenesená",J348,0)</f>
        <v>0</v>
      </c>
      <c r="BI348" s="217">
        <f>IF(N348="nulová",J348,0)</f>
        <v>0</v>
      </c>
      <c r="BJ348" s="18" t="s">
        <v>80</v>
      </c>
      <c r="BK348" s="217">
        <f>ROUND(I348*H348,2)</f>
        <v>0</v>
      </c>
      <c r="BL348" s="18" t="s">
        <v>173</v>
      </c>
      <c r="BM348" s="216" t="s">
        <v>495</v>
      </c>
    </row>
    <row r="349" s="2" customFormat="1">
      <c r="A349" s="39"/>
      <c r="B349" s="40"/>
      <c r="C349" s="41"/>
      <c r="D349" s="218" t="s">
        <v>143</v>
      </c>
      <c r="E349" s="41"/>
      <c r="F349" s="219" t="s">
        <v>494</v>
      </c>
      <c r="G349" s="41"/>
      <c r="H349" s="41"/>
      <c r="I349" s="220"/>
      <c r="J349" s="41"/>
      <c r="K349" s="41"/>
      <c r="L349" s="45"/>
      <c r="M349" s="221"/>
      <c r="N349" s="222"/>
      <c r="O349" s="85"/>
      <c r="P349" s="85"/>
      <c r="Q349" s="85"/>
      <c r="R349" s="85"/>
      <c r="S349" s="85"/>
      <c r="T349" s="86"/>
      <c r="U349" s="39"/>
      <c r="V349" s="39"/>
      <c r="W349" s="39"/>
      <c r="X349" s="39"/>
      <c r="Y349" s="39"/>
      <c r="Z349" s="39"/>
      <c r="AA349" s="39"/>
      <c r="AB349" s="39"/>
      <c r="AC349" s="39"/>
      <c r="AD349" s="39"/>
      <c r="AE349" s="39"/>
      <c r="AT349" s="18" t="s">
        <v>143</v>
      </c>
      <c r="AU349" s="18" t="s">
        <v>82</v>
      </c>
    </row>
    <row r="350" s="2" customFormat="1" ht="24.15" customHeight="1">
      <c r="A350" s="39"/>
      <c r="B350" s="40"/>
      <c r="C350" s="205" t="s">
        <v>332</v>
      </c>
      <c r="D350" s="205" t="s">
        <v>137</v>
      </c>
      <c r="E350" s="206" t="s">
        <v>496</v>
      </c>
      <c r="F350" s="207" t="s">
        <v>497</v>
      </c>
      <c r="G350" s="208" t="s">
        <v>140</v>
      </c>
      <c r="H350" s="209">
        <v>29.263000000000002</v>
      </c>
      <c r="I350" s="210"/>
      <c r="J350" s="211">
        <f>ROUND(I350*H350,2)</f>
        <v>0</v>
      </c>
      <c r="K350" s="207" t="s">
        <v>141</v>
      </c>
      <c r="L350" s="45"/>
      <c r="M350" s="212" t="s">
        <v>19</v>
      </c>
      <c r="N350" s="213" t="s">
        <v>43</v>
      </c>
      <c r="O350" s="85"/>
      <c r="P350" s="214">
        <f>O350*H350</f>
        <v>0</v>
      </c>
      <c r="Q350" s="214">
        <v>0</v>
      </c>
      <c r="R350" s="214">
        <f>Q350*H350</f>
        <v>0</v>
      </c>
      <c r="S350" s="214">
        <v>0</v>
      </c>
      <c r="T350" s="215">
        <f>S350*H350</f>
        <v>0</v>
      </c>
      <c r="U350" s="39"/>
      <c r="V350" s="39"/>
      <c r="W350" s="39"/>
      <c r="X350" s="39"/>
      <c r="Y350" s="39"/>
      <c r="Z350" s="39"/>
      <c r="AA350" s="39"/>
      <c r="AB350" s="39"/>
      <c r="AC350" s="39"/>
      <c r="AD350" s="39"/>
      <c r="AE350" s="39"/>
      <c r="AR350" s="216" t="s">
        <v>173</v>
      </c>
      <c r="AT350" s="216" t="s">
        <v>137</v>
      </c>
      <c r="AU350" s="216" t="s">
        <v>82</v>
      </c>
      <c r="AY350" s="18" t="s">
        <v>134</v>
      </c>
      <c r="BE350" s="217">
        <f>IF(N350="základní",J350,0)</f>
        <v>0</v>
      </c>
      <c r="BF350" s="217">
        <f>IF(N350="snížená",J350,0)</f>
        <v>0</v>
      </c>
      <c r="BG350" s="217">
        <f>IF(N350="zákl. přenesená",J350,0)</f>
        <v>0</v>
      </c>
      <c r="BH350" s="217">
        <f>IF(N350="sníž. přenesená",J350,0)</f>
        <v>0</v>
      </c>
      <c r="BI350" s="217">
        <f>IF(N350="nulová",J350,0)</f>
        <v>0</v>
      </c>
      <c r="BJ350" s="18" t="s">
        <v>80</v>
      </c>
      <c r="BK350" s="217">
        <f>ROUND(I350*H350,2)</f>
        <v>0</v>
      </c>
      <c r="BL350" s="18" t="s">
        <v>173</v>
      </c>
      <c r="BM350" s="216" t="s">
        <v>498</v>
      </c>
    </row>
    <row r="351" s="2" customFormat="1">
      <c r="A351" s="39"/>
      <c r="B351" s="40"/>
      <c r="C351" s="41"/>
      <c r="D351" s="218" t="s">
        <v>143</v>
      </c>
      <c r="E351" s="41"/>
      <c r="F351" s="219" t="s">
        <v>497</v>
      </c>
      <c r="G351" s="41"/>
      <c r="H351" s="41"/>
      <c r="I351" s="220"/>
      <c r="J351" s="41"/>
      <c r="K351" s="41"/>
      <c r="L351" s="45"/>
      <c r="M351" s="221"/>
      <c r="N351" s="222"/>
      <c r="O351" s="85"/>
      <c r="P351" s="85"/>
      <c r="Q351" s="85"/>
      <c r="R351" s="85"/>
      <c r="S351" s="85"/>
      <c r="T351" s="86"/>
      <c r="U351" s="39"/>
      <c r="V351" s="39"/>
      <c r="W351" s="39"/>
      <c r="X351" s="39"/>
      <c r="Y351" s="39"/>
      <c r="Z351" s="39"/>
      <c r="AA351" s="39"/>
      <c r="AB351" s="39"/>
      <c r="AC351" s="39"/>
      <c r="AD351" s="39"/>
      <c r="AE351" s="39"/>
      <c r="AT351" s="18" t="s">
        <v>143</v>
      </c>
      <c r="AU351" s="18" t="s">
        <v>82</v>
      </c>
    </row>
    <row r="352" s="13" customFormat="1">
      <c r="A352" s="13"/>
      <c r="B352" s="224"/>
      <c r="C352" s="225"/>
      <c r="D352" s="218" t="s">
        <v>148</v>
      </c>
      <c r="E352" s="226" t="s">
        <v>19</v>
      </c>
      <c r="F352" s="227" t="s">
        <v>499</v>
      </c>
      <c r="G352" s="225"/>
      <c r="H352" s="228">
        <v>34.341000000000001</v>
      </c>
      <c r="I352" s="229"/>
      <c r="J352" s="225"/>
      <c r="K352" s="225"/>
      <c r="L352" s="230"/>
      <c r="M352" s="231"/>
      <c r="N352" s="232"/>
      <c r="O352" s="232"/>
      <c r="P352" s="232"/>
      <c r="Q352" s="232"/>
      <c r="R352" s="232"/>
      <c r="S352" s="232"/>
      <c r="T352" s="233"/>
      <c r="U352" s="13"/>
      <c r="V352" s="13"/>
      <c r="W352" s="13"/>
      <c r="X352" s="13"/>
      <c r="Y352" s="13"/>
      <c r="Z352" s="13"/>
      <c r="AA352" s="13"/>
      <c r="AB352" s="13"/>
      <c r="AC352" s="13"/>
      <c r="AD352" s="13"/>
      <c r="AE352" s="13"/>
      <c r="AT352" s="234" t="s">
        <v>148</v>
      </c>
      <c r="AU352" s="234" t="s">
        <v>82</v>
      </c>
      <c r="AV352" s="13" t="s">
        <v>82</v>
      </c>
      <c r="AW352" s="13" t="s">
        <v>31</v>
      </c>
      <c r="AX352" s="13" t="s">
        <v>72</v>
      </c>
      <c r="AY352" s="234" t="s">
        <v>134</v>
      </c>
    </row>
    <row r="353" s="13" customFormat="1">
      <c r="A353" s="13"/>
      <c r="B353" s="224"/>
      <c r="C353" s="225"/>
      <c r="D353" s="218" t="s">
        <v>148</v>
      </c>
      <c r="E353" s="226" t="s">
        <v>19</v>
      </c>
      <c r="F353" s="227" t="s">
        <v>500</v>
      </c>
      <c r="G353" s="225"/>
      <c r="H353" s="228">
        <v>-0.222</v>
      </c>
      <c r="I353" s="229"/>
      <c r="J353" s="225"/>
      <c r="K353" s="225"/>
      <c r="L353" s="230"/>
      <c r="M353" s="231"/>
      <c r="N353" s="232"/>
      <c r="O353" s="232"/>
      <c r="P353" s="232"/>
      <c r="Q353" s="232"/>
      <c r="R353" s="232"/>
      <c r="S353" s="232"/>
      <c r="T353" s="233"/>
      <c r="U353" s="13"/>
      <c r="V353" s="13"/>
      <c r="W353" s="13"/>
      <c r="X353" s="13"/>
      <c r="Y353" s="13"/>
      <c r="Z353" s="13"/>
      <c r="AA353" s="13"/>
      <c r="AB353" s="13"/>
      <c r="AC353" s="13"/>
      <c r="AD353" s="13"/>
      <c r="AE353" s="13"/>
      <c r="AT353" s="234" t="s">
        <v>148</v>
      </c>
      <c r="AU353" s="234" t="s">
        <v>82</v>
      </c>
      <c r="AV353" s="13" t="s">
        <v>82</v>
      </c>
      <c r="AW353" s="13" t="s">
        <v>31</v>
      </c>
      <c r="AX353" s="13" t="s">
        <v>72</v>
      </c>
      <c r="AY353" s="234" t="s">
        <v>134</v>
      </c>
    </row>
    <row r="354" s="13" customFormat="1">
      <c r="A354" s="13"/>
      <c r="B354" s="224"/>
      <c r="C354" s="225"/>
      <c r="D354" s="218" t="s">
        <v>148</v>
      </c>
      <c r="E354" s="226" t="s">
        <v>19</v>
      </c>
      <c r="F354" s="227" t="s">
        <v>501</v>
      </c>
      <c r="G354" s="225"/>
      <c r="H354" s="228">
        <v>-4.8559999999999999</v>
      </c>
      <c r="I354" s="229"/>
      <c r="J354" s="225"/>
      <c r="K354" s="225"/>
      <c r="L354" s="230"/>
      <c r="M354" s="231"/>
      <c r="N354" s="232"/>
      <c r="O354" s="232"/>
      <c r="P354" s="232"/>
      <c r="Q354" s="232"/>
      <c r="R354" s="232"/>
      <c r="S354" s="232"/>
      <c r="T354" s="233"/>
      <c r="U354" s="13"/>
      <c r="V354" s="13"/>
      <c r="W354" s="13"/>
      <c r="X354" s="13"/>
      <c r="Y354" s="13"/>
      <c r="Z354" s="13"/>
      <c r="AA354" s="13"/>
      <c r="AB354" s="13"/>
      <c r="AC354" s="13"/>
      <c r="AD354" s="13"/>
      <c r="AE354" s="13"/>
      <c r="AT354" s="234" t="s">
        <v>148</v>
      </c>
      <c r="AU354" s="234" t="s">
        <v>82</v>
      </c>
      <c r="AV354" s="13" t="s">
        <v>82</v>
      </c>
      <c r="AW354" s="13" t="s">
        <v>31</v>
      </c>
      <c r="AX354" s="13" t="s">
        <v>72</v>
      </c>
      <c r="AY354" s="234" t="s">
        <v>134</v>
      </c>
    </row>
    <row r="355" s="14" customFormat="1">
      <c r="A355" s="14"/>
      <c r="B355" s="235"/>
      <c r="C355" s="236"/>
      <c r="D355" s="218" t="s">
        <v>148</v>
      </c>
      <c r="E355" s="237" t="s">
        <v>19</v>
      </c>
      <c r="F355" s="238" t="s">
        <v>150</v>
      </c>
      <c r="G355" s="236"/>
      <c r="H355" s="239">
        <v>29.262999999999998</v>
      </c>
      <c r="I355" s="240"/>
      <c r="J355" s="236"/>
      <c r="K355" s="236"/>
      <c r="L355" s="241"/>
      <c r="M355" s="242"/>
      <c r="N355" s="243"/>
      <c r="O355" s="243"/>
      <c r="P355" s="243"/>
      <c r="Q355" s="243"/>
      <c r="R355" s="243"/>
      <c r="S355" s="243"/>
      <c r="T355" s="244"/>
      <c r="U355" s="14"/>
      <c r="V355" s="14"/>
      <c r="W355" s="14"/>
      <c r="X355" s="14"/>
      <c r="Y355" s="14"/>
      <c r="Z355" s="14"/>
      <c r="AA355" s="14"/>
      <c r="AB355" s="14"/>
      <c r="AC355" s="14"/>
      <c r="AD355" s="14"/>
      <c r="AE355" s="14"/>
      <c r="AT355" s="245" t="s">
        <v>148</v>
      </c>
      <c r="AU355" s="245" t="s">
        <v>82</v>
      </c>
      <c r="AV355" s="14" t="s">
        <v>142</v>
      </c>
      <c r="AW355" s="14" t="s">
        <v>31</v>
      </c>
      <c r="AX355" s="14" t="s">
        <v>80</v>
      </c>
      <c r="AY355" s="245" t="s">
        <v>134</v>
      </c>
    </row>
    <row r="356" s="2" customFormat="1" ht="24.15" customHeight="1">
      <c r="A356" s="39"/>
      <c r="B356" s="40"/>
      <c r="C356" s="205" t="s">
        <v>502</v>
      </c>
      <c r="D356" s="205" t="s">
        <v>137</v>
      </c>
      <c r="E356" s="206" t="s">
        <v>503</v>
      </c>
      <c r="F356" s="207" t="s">
        <v>504</v>
      </c>
      <c r="G356" s="208" t="s">
        <v>140</v>
      </c>
      <c r="H356" s="209">
        <v>108.41800000000001</v>
      </c>
      <c r="I356" s="210"/>
      <c r="J356" s="211">
        <f>ROUND(I356*H356,2)</f>
        <v>0</v>
      </c>
      <c r="K356" s="207" t="s">
        <v>141</v>
      </c>
      <c r="L356" s="45"/>
      <c r="M356" s="212" t="s">
        <v>19</v>
      </c>
      <c r="N356" s="213" t="s">
        <v>43</v>
      </c>
      <c r="O356" s="85"/>
      <c r="P356" s="214">
        <f>O356*H356</f>
        <v>0</v>
      </c>
      <c r="Q356" s="214">
        <v>0</v>
      </c>
      <c r="R356" s="214">
        <f>Q356*H356</f>
        <v>0</v>
      </c>
      <c r="S356" s="214">
        <v>0</v>
      </c>
      <c r="T356" s="215">
        <f>S356*H356</f>
        <v>0</v>
      </c>
      <c r="U356" s="39"/>
      <c r="V356" s="39"/>
      <c r="W356" s="39"/>
      <c r="X356" s="39"/>
      <c r="Y356" s="39"/>
      <c r="Z356" s="39"/>
      <c r="AA356" s="39"/>
      <c r="AB356" s="39"/>
      <c r="AC356" s="39"/>
      <c r="AD356" s="39"/>
      <c r="AE356" s="39"/>
      <c r="AR356" s="216" t="s">
        <v>173</v>
      </c>
      <c r="AT356" s="216" t="s">
        <v>137</v>
      </c>
      <c r="AU356" s="216" t="s">
        <v>82</v>
      </c>
      <c r="AY356" s="18" t="s">
        <v>134</v>
      </c>
      <c r="BE356" s="217">
        <f>IF(N356="základní",J356,0)</f>
        <v>0</v>
      </c>
      <c r="BF356" s="217">
        <f>IF(N356="snížená",J356,0)</f>
        <v>0</v>
      </c>
      <c r="BG356" s="217">
        <f>IF(N356="zákl. přenesená",J356,0)</f>
        <v>0</v>
      </c>
      <c r="BH356" s="217">
        <f>IF(N356="sníž. přenesená",J356,0)</f>
        <v>0</v>
      </c>
      <c r="BI356" s="217">
        <f>IF(N356="nulová",J356,0)</f>
        <v>0</v>
      </c>
      <c r="BJ356" s="18" t="s">
        <v>80</v>
      </c>
      <c r="BK356" s="217">
        <f>ROUND(I356*H356,2)</f>
        <v>0</v>
      </c>
      <c r="BL356" s="18" t="s">
        <v>173</v>
      </c>
      <c r="BM356" s="216" t="s">
        <v>505</v>
      </c>
    </row>
    <row r="357" s="2" customFormat="1">
      <c r="A357" s="39"/>
      <c r="B357" s="40"/>
      <c r="C357" s="41"/>
      <c r="D357" s="218" t="s">
        <v>143</v>
      </c>
      <c r="E357" s="41"/>
      <c r="F357" s="219" t="s">
        <v>504</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143</v>
      </c>
      <c r="AU357" s="18" t="s">
        <v>82</v>
      </c>
    </row>
    <row r="358" s="13" customFormat="1">
      <c r="A358" s="13"/>
      <c r="B358" s="224"/>
      <c r="C358" s="225"/>
      <c r="D358" s="218" t="s">
        <v>148</v>
      </c>
      <c r="E358" s="226" t="s">
        <v>19</v>
      </c>
      <c r="F358" s="227" t="s">
        <v>209</v>
      </c>
      <c r="G358" s="225"/>
      <c r="H358" s="228">
        <v>41.880000000000003</v>
      </c>
      <c r="I358" s="229"/>
      <c r="J358" s="225"/>
      <c r="K358" s="225"/>
      <c r="L358" s="230"/>
      <c r="M358" s="231"/>
      <c r="N358" s="232"/>
      <c r="O358" s="232"/>
      <c r="P358" s="232"/>
      <c r="Q358" s="232"/>
      <c r="R358" s="232"/>
      <c r="S358" s="232"/>
      <c r="T358" s="233"/>
      <c r="U358" s="13"/>
      <c r="V358" s="13"/>
      <c r="W358" s="13"/>
      <c r="X358" s="13"/>
      <c r="Y358" s="13"/>
      <c r="Z358" s="13"/>
      <c r="AA358" s="13"/>
      <c r="AB358" s="13"/>
      <c r="AC358" s="13"/>
      <c r="AD358" s="13"/>
      <c r="AE358" s="13"/>
      <c r="AT358" s="234" t="s">
        <v>148</v>
      </c>
      <c r="AU358" s="234" t="s">
        <v>82</v>
      </c>
      <c r="AV358" s="13" t="s">
        <v>82</v>
      </c>
      <c r="AW358" s="13" t="s">
        <v>31</v>
      </c>
      <c r="AX358" s="13" t="s">
        <v>72</v>
      </c>
      <c r="AY358" s="234" t="s">
        <v>134</v>
      </c>
    </row>
    <row r="359" s="13" customFormat="1">
      <c r="A359" s="13"/>
      <c r="B359" s="224"/>
      <c r="C359" s="225"/>
      <c r="D359" s="218" t="s">
        <v>148</v>
      </c>
      <c r="E359" s="226" t="s">
        <v>19</v>
      </c>
      <c r="F359" s="227" t="s">
        <v>506</v>
      </c>
      <c r="G359" s="225"/>
      <c r="H359" s="228">
        <v>66.537999999999997</v>
      </c>
      <c r="I359" s="229"/>
      <c r="J359" s="225"/>
      <c r="K359" s="225"/>
      <c r="L359" s="230"/>
      <c r="M359" s="231"/>
      <c r="N359" s="232"/>
      <c r="O359" s="232"/>
      <c r="P359" s="232"/>
      <c r="Q359" s="232"/>
      <c r="R359" s="232"/>
      <c r="S359" s="232"/>
      <c r="T359" s="233"/>
      <c r="U359" s="13"/>
      <c r="V359" s="13"/>
      <c r="W359" s="13"/>
      <c r="X359" s="13"/>
      <c r="Y359" s="13"/>
      <c r="Z359" s="13"/>
      <c r="AA359" s="13"/>
      <c r="AB359" s="13"/>
      <c r="AC359" s="13"/>
      <c r="AD359" s="13"/>
      <c r="AE359" s="13"/>
      <c r="AT359" s="234" t="s">
        <v>148</v>
      </c>
      <c r="AU359" s="234" t="s">
        <v>82</v>
      </c>
      <c r="AV359" s="13" t="s">
        <v>82</v>
      </c>
      <c r="AW359" s="13" t="s">
        <v>31</v>
      </c>
      <c r="AX359" s="13" t="s">
        <v>72</v>
      </c>
      <c r="AY359" s="234" t="s">
        <v>134</v>
      </c>
    </row>
    <row r="360" s="14" customFormat="1">
      <c r="A360" s="14"/>
      <c r="B360" s="235"/>
      <c r="C360" s="236"/>
      <c r="D360" s="218" t="s">
        <v>148</v>
      </c>
      <c r="E360" s="237" t="s">
        <v>19</v>
      </c>
      <c r="F360" s="238" t="s">
        <v>150</v>
      </c>
      <c r="G360" s="236"/>
      <c r="H360" s="239">
        <v>108.41800000000001</v>
      </c>
      <c r="I360" s="240"/>
      <c r="J360" s="236"/>
      <c r="K360" s="236"/>
      <c r="L360" s="241"/>
      <c r="M360" s="242"/>
      <c r="N360" s="243"/>
      <c r="O360" s="243"/>
      <c r="P360" s="243"/>
      <c r="Q360" s="243"/>
      <c r="R360" s="243"/>
      <c r="S360" s="243"/>
      <c r="T360" s="244"/>
      <c r="U360" s="14"/>
      <c r="V360" s="14"/>
      <c r="W360" s="14"/>
      <c r="X360" s="14"/>
      <c r="Y360" s="14"/>
      <c r="Z360" s="14"/>
      <c r="AA360" s="14"/>
      <c r="AB360" s="14"/>
      <c r="AC360" s="14"/>
      <c r="AD360" s="14"/>
      <c r="AE360" s="14"/>
      <c r="AT360" s="245" t="s">
        <v>148</v>
      </c>
      <c r="AU360" s="245" t="s">
        <v>82</v>
      </c>
      <c r="AV360" s="14" t="s">
        <v>142</v>
      </c>
      <c r="AW360" s="14" t="s">
        <v>31</v>
      </c>
      <c r="AX360" s="14" t="s">
        <v>80</v>
      </c>
      <c r="AY360" s="245" t="s">
        <v>134</v>
      </c>
    </row>
    <row r="361" s="12" customFormat="1" ht="22.8" customHeight="1">
      <c r="A361" s="12"/>
      <c r="B361" s="189"/>
      <c r="C361" s="190"/>
      <c r="D361" s="191" t="s">
        <v>71</v>
      </c>
      <c r="E361" s="203" t="s">
        <v>507</v>
      </c>
      <c r="F361" s="203" t="s">
        <v>508</v>
      </c>
      <c r="G361" s="190"/>
      <c r="H361" s="190"/>
      <c r="I361" s="193"/>
      <c r="J361" s="204">
        <f>BK361</f>
        <v>0</v>
      </c>
      <c r="K361" s="190"/>
      <c r="L361" s="195"/>
      <c r="M361" s="196"/>
      <c r="N361" s="197"/>
      <c r="O361" s="197"/>
      <c r="P361" s="198">
        <f>SUM(P362:P363)</f>
        <v>0</v>
      </c>
      <c r="Q361" s="197"/>
      <c r="R361" s="198">
        <f>SUM(R362:R363)</f>
        <v>0</v>
      </c>
      <c r="S361" s="197"/>
      <c r="T361" s="199">
        <f>SUM(T362:T363)</f>
        <v>0</v>
      </c>
      <c r="U361" s="12"/>
      <c r="V361" s="12"/>
      <c r="W361" s="12"/>
      <c r="X361" s="12"/>
      <c r="Y361" s="12"/>
      <c r="Z361" s="12"/>
      <c r="AA361" s="12"/>
      <c r="AB361" s="12"/>
      <c r="AC361" s="12"/>
      <c r="AD361" s="12"/>
      <c r="AE361" s="12"/>
      <c r="AR361" s="200" t="s">
        <v>82</v>
      </c>
      <c r="AT361" s="201" t="s">
        <v>71</v>
      </c>
      <c r="AU361" s="201" t="s">
        <v>80</v>
      </c>
      <c r="AY361" s="200" t="s">
        <v>134</v>
      </c>
      <c r="BK361" s="202">
        <f>SUM(BK362:BK363)</f>
        <v>0</v>
      </c>
    </row>
    <row r="362" s="2" customFormat="1" ht="16.5" customHeight="1">
      <c r="A362" s="39"/>
      <c r="B362" s="40"/>
      <c r="C362" s="205" t="s">
        <v>337</v>
      </c>
      <c r="D362" s="205" t="s">
        <v>137</v>
      </c>
      <c r="E362" s="206" t="s">
        <v>509</v>
      </c>
      <c r="F362" s="207" t="s">
        <v>510</v>
      </c>
      <c r="G362" s="208" t="s">
        <v>284</v>
      </c>
      <c r="H362" s="209">
        <v>2</v>
      </c>
      <c r="I362" s="210"/>
      <c r="J362" s="211">
        <f>ROUND(I362*H362,2)</f>
        <v>0</v>
      </c>
      <c r="K362" s="207" t="s">
        <v>336</v>
      </c>
      <c r="L362" s="45"/>
      <c r="M362" s="212" t="s">
        <v>19</v>
      </c>
      <c r="N362" s="213" t="s">
        <v>43</v>
      </c>
      <c r="O362" s="85"/>
      <c r="P362" s="214">
        <f>O362*H362</f>
        <v>0</v>
      </c>
      <c r="Q362" s="214">
        <v>0</v>
      </c>
      <c r="R362" s="214">
        <f>Q362*H362</f>
        <v>0</v>
      </c>
      <c r="S362" s="214">
        <v>0</v>
      </c>
      <c r="T362" s="215">
        <f>S362*H362</f>
        <v>0</v>
      </c>
      <c r="U362" s="39"/>
      <c r="V362" s="39"/>
      <c r="W362" s="39"/>
      <c r="X362" s="39"/>
      <c r="Y362" s="39"/>
      <c r="Z362" s="39"/>
      <c r="AA362" s="39"/>
      <c r="AB362" s="39"/>
      <c r="AC362" s="39"/>
      <c r="AD362" s="39"/>
      <c r="AE362" s="39"/>
      <c r="AR362" s="216" t="s">
        <v>173</v>
      </c>
      <c r="AT362" s="216" t="s">
        <v>137</v>
      </c>
      <c r="AU362" s="216" t="s">
        <v>82</v>
      </c>
      <c r="AY362" s="18" t="s">
        <v>134</v>
      </c>
      <c r="BE362" s="217">
        <f>IF(N362="základní",J362,0)</f>
        <v>0</v>
      </c>
      <c r="BF362" s="217">
        <f>IF(N362="snížená",J362,0)</f>
        <v>0</v>
      </c>
      <c r="BG362" s="217">
        <f>IF(N362="zákl. přenesená",J362,0)</f>
        <v>0</v>
      </c>
      <c r="BH362" s="217">
        <f>IF(N362="sníž. přenesená",J362,0)</f>
        <v>0</v>
      </c>
      <c r="BI362" s="217">
        <f>IF(N362="nulová",J362,0)</f>
        <v>0</v>
      </c>
      <c r="BJ362" s="18" t="s">
        <v>80</v>
      </c>
      <c r="BK362" s="217">
        <f>ROUND(I362*H362,2)</f>
        <v>0</v>
      </c>
      <c r="BL362" s="18" t="s">
        <v>173</v>
      </c>
      <c r="BM362" s="216" t="s">
        <v>511</v>
      </c>
    </row>
    <row r="363" s="2" customFormat="1">
      <c r="A363" s="39"/>
      <c r="B363" s="40"/>
      <c r="C363" s="41"/>
      <c r="D363" s="218" t="s">
        <v>143</v>
      </c>
      <c r="E363" s="41"/>
      <c r="F363" s="219" t="s">
        <v>510</v>
      </c>
      <c r="G363" s="41"/>
      <c r="H363" s="41"/>
      <c r="I363" s="220"/>
      <c r="J363" s="41"/>
      <c r="K363" s="41"/>
      <c r="L363" s="45"/>
      <c r="M363" s="221"/>
      <c r="N363" s="222"/>
      <c r="O363" s="85"/>
      <c r="P363" s="85"/>
      <c r="Q363" s="85"/>
      <c r="R363" s="85"/>
      <c r="S363" s="85"/>
      <c r="T363" s="86"/>
      <c r="U363" s="39"/>
      <c r="V363" s="39"/>
      <c r="W363" s="39"/>
      <c r="X363" s="39"/>
      <c r="Y363" s="39"/>
      <c r="Z363" s="39"/>
      <c r="AA363" s="39"/>
      <c r="AB363" s="39"/>
      <c r="AC363" s="39"/>
      <c r="AD363" s="39"/>
      <c r="AE363" s="39"/>
      <c r="AT363" s="18" t="s">
        <v>143</v>
      </c>
      <c r="AU363" s="18" t="s">
        <v>82</v>
      </c>
    </row>
    <row r="364" s="12" customFormat="1" ht="25.92" customHeight="1">
      <c r="A364" s="12"/>
      <c r="B364" s="189"/>
      <c r="C364" s="190"/>
      <c r="D364" s="191" t="s">
        <v>71</v>
      </c>
      <c r="E364" s="192" t="s">
        <v>512</v>
      </c>
      <c r="F364" s="192" t="s">
        <v>513</v>
      </c>
      <c r="G364" s="190"/>
      <c r="H364" s="190"/>
      <c r="I364" s="193"/>
      <c r="J364" s="194">
        <f>BK364</f>
        <v>0</v>
      </c>
      <c r="K364" s="190"/>
      <c r="L364" s="195"/>
      <c r="M364" s="196"/>
      <c r="N364" s="197"/>
      <c r="O364" s="197"/>
      <c r="P364" s="198">
        <f>SUM(P365:P366)</f>
        <v>0</v>
      </c>
      <c r="Q364" s="197"/>
      <c r="R364" s="198">
        <f>SUM(R365:R366)</f>
        <v>0</v>
      </c>
      <c r="S364" s="197"/>
      <c r="T364" s="199">
        <f>SUM(T365:T366)</f>
        <v>0</v>
      </c>
      <c r="U364" s="12"/>
      <c r="V364" s="12"/>
      <c r="W364" s="12"/>
      <c r="X364" s="12"/>
      <c r="Y364" s="12"/>
      <c r="Z364" s="12"/>
      <c r="AA364" s="12"/>
      <c r="AB364" s="12"/>
      <c r="AC364" s="12"/>
      <c r="AD364" s="12"/>
      <c r="AE364" s="12"/>
      <c r="AR364" s="200" t="s">
        <v>142</v>
      </c>
      <c r="AT364" s="201" t="s">
        <v>71</v>
      </c>
      <c r="AU364" s="201" t="s">
        <v>72</v>
      </c>
      <c r="AY364" s="200" t="s">
        <v>134</v>
      </c>
      <c r="BK364" s="202">
        <f>SUM(BK365:BK366)</f>
        <v>0</v>
      </c>
    </row>
    <row r="365" s="2" customFormat="1" ht="16.5" customHeight="1">
      <c r="A365" s="39"/>
      <c r="B365" s="40"/>
      <c r="C365" s="205" t="s">
        <v>514</v>
      </c>
      <c r="D365" s="205" t="s">
        <v>137</v>
      </c>
      <c r="E365" s="206" t="s">
        <v>515</v>
      </c>
      <c r="F365" s="207" t="s">
        <v>516</v>
      </c>
      <c r="G365" s="208" t="s">
        <v>517</v>
      </c>
      <c r="H365" s="209">
        <v>24</v>
      </c>
      <c r="I365" s="210"/>
      <c r="J365" s="211">
        <f>ROUND(I365*H365,2)</f>
        <v>0</v>
      </c>
      <c r="K365" s="207" t="s">
        <v>141</v>
      </c>
      <c r="L365" s="45"/>
      <c r="M365" s="212" t="s">
        <v>19</v>
      </c>
      <c r="N365" s="213" t="s">
        <v>43</v>
      </c>
      <c r="O365" s="85"/>
      <c r="P365" s="214">
        <f>O365*H365</f>
        <v>0</v>
      </c>
      <c r="Q365" s="214">
        <v>0</v>
      </c>
      <c r="R365" s="214">
        <f>Q365*H365</f>
        <v>0</v>
      </c>
      <c r="S365" s="214">
        <v>0</v>
      </c>
      <c r="T365" s="215">
        <f>S365*H365</f>
        <v>0</v>
      </c>
      <c r="U365" s="39"/>
      <c r="V365" s="39"/>
      <c r="W365" s="39"/>
      <c r="X365" s="39"/>
      <c r="Y365" s="39"/>
      <c r="Z365" s="39"/>
      <c r="AA365" s="39"/>
      <c r="AB365" s="39"/>
      <c r="AC365" s="39"/>
      <c r="AD365" s="39"/>
      <c r="AE365" s="39"/>
      <c r="AR365" s="216" t="s">
        <v>518</v>
      </c>
      <c r="AT365" s="216" t="s">
        <v>137</v>
      </c>
      <c r="AU365" s="216" t="s">
        <v>80</v>
      </c>
      <c r="AY365" s="18" t="s">
        <v>134</v>
      </c>
      <c r="BE365" s="217">
        <f>IF(N365="základní",J365,0)</f>
        <v>0</v>
      </c>
      <c r="BF365" s="217">
        <f>IF(N365="snížená",J365,0)</f>
        <v>0</v>
      </c>
      <c r="BG365" s="217">
        <f>IF(N365="zákl. přenesená",J365,0)</f>
        <v>0</v>
      </c>
      <c r="BH365" s="217">
        <f>IF(N365="sníž. přenesená",J365,0)</f>
        <v>0</v>
      </c>
      <c r="BI365" s="217">
        <f>IF(N365="nulová",J365,0)</f>
        <v>0</v>
      </c>
      <c r="BJ365" s="18" t="s">
        <v>80</v>
      </c>
      <c r="BK365" s="217">
        <f>ROUND(I365*H365,2)</f>
        <v>0</v>
      </c>
      <c r="BL365" s="18" t="s">
        <v>518</v>
      </c>
      <c r="BM365" s="216" t="s">
        <v>519</v>
      </c>
    </row>
    <row r="366" s="2" customFormat="1">
      <c r="A366" s="39"/>
      <c r="B366" s="40"/>
      <c r="C366" s="41"/>
      <c r="D366" s="218" t="s">
        <v>143</v>
      </c>
      <c r="E366" s="41"/>
      <c r="F366" s="219" t="s">
        <v>516</v>
      </c>
      <c r="G366" s="41"/>
      <c r="H366" s="41"/>
      <c r="I366" s="220"/>
      <c r="J366" s="41"/>
      <c r="K366" s="41"/>
      <c r="L366" s="45"/>
      <c r="M366" s="266"/>
      <c r="N366" s="267"/>
      <c r="O366" s="268"/>
      <c r="P366" s="268"/>
      <c r="Q366" s="268"/>
      <c r="R366" s="268"/>
      <c r="S366" s="268"/>
      <c r="T366" s="269"/>
      <c r="U366" s="39"/>
      <c r="V366" s="39"/>
      <c r="W366" s="39"/>
      <c r="X366" s="39"/>
      <c r="Y366" s="39"/>
      <c r="Z366" s="39"/>
      <c r="AA366" s="39"/>
      <c r="AB366" s="39"/>
      <c r="AC366" s="39"/>
      <c r="AD366" s="39"/>
      <c r="AE366" s="39"/>
      <c r="AT366" s="18" t="s">
        <v>143</v>
      </c>
      <c r="AU366" s="18" t="s">
        <v>80</v>
      </c>
    </row>
    <row r="367" s="2" customFormat="1" ht="6.96" customHeight="1">
      <c r="A367" s="39"/>
      <c r="B367" s="60"/>
      <c r="C367" s="61"/>
      <c r="D367" s="61"/>
      <c r="E367" s="61"/>
      <c r="F367" s="61"/>
      <c r="G367" s="61"/>
      <c r="H367" s="61"/>
      <c r="I367" s="61"/>
      <c r="J367" s="61"/>
      <c r="K367" s="61"/>
      <c r="L367" s="45"/>
      <c r="M367" s="39"/>
      <c r="O367" s="39"/>
      <c r="P367" s="39"/>
      <c r="Q367" s="39"/>
      <c r="R367" s="39"/>
      <c r="S367" s="39"/>
      <c r="T367" s="39"/>
      <c r="U367" s="39"/>
      <c r="V367" s="39"/>
      <c r="W367" s="39"/>
      <c r="X367" s="39"/>
      <c r="Y367" s="39"/>
      <c r="Z367" s="39"/>
      <c r="AA367" s="39"/>
      <c r="AB367" s="39"/>
      <c r="AC367" s="39"/>
      <c r="AD367" s="39"/>
      <c r="AE367" s="39"/>
    </row>
  </sheetData>
  <sheetProtection sheet="1" autoFilter="0" formatColumns="0" formatRows="0" objects="1" scenarios="1" spinCount="100000" saltValue="QD3eFPgEXhyZ+cMeNndfZ0/JEbV0BG49jsZUTAMr9SqvtN6JeZIGlSouAwJScClkl2BDWpT84oqrs06sf3+OAQ==" hashValue="i+cidY58pJ+/XhZmF1zc8PzdNbSvurOJD0MR/SdUTIyz/JkVanwUUZGLENAs6EFI1jLpxLaRWZbWxTM3pIq2VA==" algorithmName="SHA-512" password="CB6D"/>
  <autoFilter ref="C92:K366"/>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520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ROUND((SUM(BE90:BE208)),  2)</f>
        <v>0</v>
      </c>
      <c r="G33" s="39"/>
      <c r="H33" s="39"/>
      <c r="I33" s="149">
        <v>0.20999999999999999</v>
      </c>
      <c r="J33" s="148">
        <f>ROUND(((SUM(BE90:BE208))*I33),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ROUND((SUM(BF90:BF208)),  2)</f>
        <v>0</v>
      </c>
      <c r="G34" s="39"/>
      <c r="H34" s="39"/>
      <c r="I34" s="149">
        <v>0.14999999999999999</v>
      </c>
      <c r="J34" s="148">
        <f>ROUND(((SUM(BF90:BF208))*I34),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ROUND((SUM(BG90:BG208)),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ROUND((SUM(BH90:BH208)),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ROUND((SUM(BI90:BI208)),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05.1-b1 -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521</v>
      </c>
      <c r="E60" s="169"/>
      <c r="F60" s="169"/>
      <c r="G60" s="169"/>
      <c r="H60" s="169"/>
      <c r="I60" s="169"/>
      <c r="J60" s="170">
        <f>J91</f>
        <v>0</v>
      </c>
      <c r="K60" s="167"/>
      <c r="L60" s="171"/>
      <c r="S60" s="9"/>
      <c r="T60" s="9"/>
      <c r="U60" s="9"/>
      <c r="V60" s="9"/>
      <c r="W60" s="9"/>
      <c r="X60" s="9"/>
      <c r="Y60" s="9"/>
      <c r="Z60" s="9"/>
      <c r="AA60" s="9"/>
      <c r="AB60" s="9"/>
      <c r="AC60" s="9"/>
      <c r="AD60" s="9"/>
      <c r="AE60" s="9"/>
    </row>
    <row r="61" s="10" customFormat="1" ht="19.92" customHeight="1">
      <c r="A61" s="10"/>
      <c r="B61" s="172"/>
      <c r="C61" s="173"/>
      <c r="D61" s="174" t="s">
        <v>522</v>
      </c>
      <c r="E61" s="175"/>
      <c r="F61" s="175"/>
      <c r="G61" s="175"/>
      <c r="H61" s="175"/>
      <c r="I61" s="175"/>
      <c r="J61" s="176">
        <f>J92</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109</v>
      </c>
      <c r="E62" s="169"/>
      <c r="F62" s="169"/>
      <c r="G62" s="169"/>
      <c r="H62" s="169"/>
      <c r="I62" s="169"/>
      <c r="J62" s="170">
        <f>J95</f>
        <v>0</v>
      </c>
      <c r="K62" s="167"/>
      <c r="L62" s="171"/>
      <c r="S62" s="9"/>
      <c r="T62" s="9"/>
      <c r="U62" s="9"/>
      <c r="V62" s="9"/>
      <c r="W62" s="9"/>
      <c r="X62" s="9"/>
      <c r="Y62" s="9"/>
      <c r="Z62" s="9"/>
      <c r="AA62" s="9"/>
      <c r="AB62" s="9"/>
      <c r="AC62" s="9"/>
      <c r="AD62" s="9"/>
      <c r="AE62" s="9"/>
    </row>
    <row r="63" s="10" customFormat="1" ht="19.92" customHeight="1">
      <c r="A63" s="10"/>
      <c r="B63" s="172"/>
      <c r="C63" s="173"/>
      <c r="D63" s="174" t="s">
        <v>523</v>
      </c>
      <c r="E63" s="175"/>
      <c r="F63" s="175"/>
      <c r="G63" s="175"/>
      <c r="H63" s="175"/>
      <c r="I63" s="175"/>
      <c r="J63" s="176">
        <f>J96</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524</v>
      </c>
      <c r="E64" s="175"/>
      <c r="F64" s="175"/>
      <c r="G64" s="175"/>
      <c r="H64" s="175"/>
      <c r="I64" s="175"/>
      <c r="J64" s="176">
        <f>J141</f>
        <v>0</v>
      </c>
      <c r="K64" s="173"/>
      <c r="L64" s="177"/>
      <c r="S64" s="10"/>
      <c r="T64" s="10"/>
      <c r="U64" s="10"/>
      <c r="V64" s="10"/>
      <c r="W64" s="10"/>
      <c r="X64" s="10"/>
      <c r="Y64" s="10"/>
      <c r="Z64" s="10"/>
      <c r="AA64" s="10"/>
      <c r="AB64" s="10"/>
      <c r="AC64" s="10"/>
      <c r="AD64" s="10"/>
      <c r="AE64" s="10"/>
    </row>
    <row r="65" s="9" customFormat="1" ht="24.96" customHeight="1">
      <c r="A65" s="9"/>
      <c r="B65" s="166"/>
      <c r="C65" s="167"/>
      <c r="D65" s="168" t="s">
        <v>525</v>
      </c>
      <c r="E65" s="169"/>
      <c r="F65" s="169"/>
      <c r="G65" s="169"/>
      <c r="H65" s="169"/>
      <c r="I65" s="169"/>
      <c r="J65" s="170">
        <f>J144</f>
        <v>0</v>
      </c>
      <c r="K65" s="167"/>
      <c r="L65" s="171"/>
      <c r="S65" s="9"/>
      <c r="T65" s="9"/>
      <c r="U65" s="9"/>
      <c r="V65" s="9"/>
      <c r="W65" s="9"/>
      <c r="X65" s="9"/>
      <c r="Y65" s="9"/>
      <c r="Z65" s="9"/>
      <c r="AA65" s="9"/>
      <c r="AB65" s="9"/>
      <c r="AC65" s="9"/>
      <c r="AD65" s="9"/>
      <c r="AE65" s="9"/>
    </row>
    <row r="66" s="10" customFormat="1" ht="19.92" customHeight="1">
      <c r="A66" s="10"/>
      <c r="B66" s="172"/>
      <c r="C66" s="173"/>
      <c r="D66" s="174" t="s">
        <v>526</v>
      </c>
      <c r="E66" s="175"/>
      <c r="F66" s="175"/>
      <c r="G66" s="175"/>
      <c r="H66" s="175"/>
      <c r="I66" s="175"/>
      <c r="J66" s="176">
        <f>J145</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527</v>
      </c>
      <c r="E67" s="175"/>
      <c r="F67" s="175"/>
      <c r="G67" s="175"/>
      <c r="H67" s="175"/>
      <c r="I67" s="175"/>
      <c r="J67" s="176">
        <f>J173</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118</v>
      </c>
      <c r="E68" s="169"/>
      <c r="F68" s="169"/>
      <c r="G68" s="169"/>
      <c r="H68" s="169"/>
      <c r="I68" s="169"/>
      <c r="J68" s="170">
        <f>J192</f>
        <v>0</v>
      </c>
      <c r="K68" s="167"/>
      <c r="L68" s="171"/>
      <c r="S68" s="9"/>
      <c r="T68" s="9"/>
      <c r="U68" s="9"/>
      <c r="V68" s="9"/>
      <c r="W68" s="9"/>
      <c r="X68" s="9"/>
      <c r="Y68" s="9"/>
      <c r="Z68" s="9"/>
      <c r="AA68" s="9"/>
      <c r="AB68" s="9"/>
      <c r="AC68" s="9"/>
      <c r="AD68" s="9"/>
      <c r="AE68" s="9"/>
    </row>
    <row r="69" s="9" customFormat="1" ht="24.96" customHeight="1">
      <c r="A69" s="9"/>
      <c r="B69" s="166"/>
      <c r="C69" s="167"/>
      <c r="D69" s="168" t="s">
        <v>528</v>
      </c>
      <c r="E69" s="169"/>
      <c r="F69" s="169"/>
      <c r="G69" s="169"/>
      <c r="H69" s="169"/>
      <c r="I69" s="169"/>
      <c r="J69" s="170">
        <f>J197</f>
        <v>0</v>
      </c>
      <c r="K69" s="167"/>
      <c r="L69" s="171"/>
      <c r="S69" s="9"/>
      <c r="T69" s="9"/>
      <c r="U69" s="9"/>
      <c r="V69" s="9"/>
      <c r="W69" s="9"/>
      <c r="X69" s="9"/>
      <c r="Y69" s="9"/>
      <c r="Z69" s="9"/>
      <c r="AA69" s="9"/>
      <c r="AB69" s="9"/>
      <c r="AC69" s="9"/>
      <c r="AD69" s="9"/>
      <c r="AE69" s="9"/>
    </row>
    <row r="70" s="10" customFormat="1" ht="19.92" customHeight="1">
      <c r="A70" s="10"/>
      <c r="B70" s="172"/>
      <c r="C70" s="173"/>
      <c r="D70" s="174" t="s">
        <v>529</v>
      </c>
      <c r="E70" s="175"/>
      <c r="F70" s="175"/>
      <c r="G70" s="175"/>
      <c r="H70" s="175"/>
      <c r="I70" s="175"/>
      <c r="J70" s="176">
        <f>J198</f>
        <v>0</v>
      </c>
      <c r="K70" s="173"/>
      <c r="L70" s="177"/>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61"/>
      <c r="J72" s="61"/>
      <c r="K72" s="61"/>
      <c r="L72" s="135"/>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63"/>
      <c r="J76" s="63"/>
      <c r="K76" s="63"/>
      <c r="L76" s="135"/>
      <c r="S76" s="39"/>
      <c r="T76" s="39"/>
      <c r="U76" s="39"/>
      <c r="V76" s="39"/>
      <c r="W76" s="39"/>
      <c r="X76" s="39"/>
      <c r="Y76" s="39"/>
      <c r="Z76" s="39"/>
      <c r="AA76" s="39"/>
      <c r="AB76" s="39"/>
      <c r="AC76" s="39"/>
      <c r="AD76" s="39"/>
      <c r="AE76" s="39"/>
    </row>
    <row r="77" s="2" customFormat="1" ht="24.96" customHeight="1">
      <c r="A77" s="39"/>
      <c r="B77" s="40"/>
      <c r="C77" s="24" t="s">
        <v>119</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26.25" customHeight="1">
      <c r="A80" s="39"/>
      <c r="B80" s="40"/>
      <c r="C80" s="41"/>
      <c r="D80" s="41"/>
      <c r="E80" s="161" t="str">
        <f>E7</f>
        <v>INFRASTRUKTURA ZŠ CHOMUTOV - odb.učebny - cizí jazyk+IT -ZŠ Ak.Heyrovského, Chomutov - učebna 5.1</v>
      </c>
      <c r="F80" s="33"/>
      <c r="G80" s="33"/>
      <c r="H80" s="33"/>
      <c r="I80" s="41"/>
      <c r="J80" s="41"/>
      <c r="K80" s="41"/>
      <c r="L80" s="135"/>
      <c r="S80" s="39"/>
      <c r="T80" s="39"/>
      <c r="U80" s="39"/>
      <c r="V80" s="39"/>
      <c r="W80" s="39"/>
      <c r="X80" s="39"/>
      <c r="Y80" s="39"/>
      <c r="Z80" s="39"/>
      <c r="AA80" s="39"/>
      <c r="AB80" s="39"/>
      <c r="AC80" s="39"/>
      <c r="AD80" s="39"/>
      <c r="AE80" s="39"/>
    </row>
    <row r="81" s="2" customFormat="1" ht="12" customHeight="1">
      <c r="A81" s="39"/>
      <c r="B81" s="40"/>
      <c r="C81" s="33" t="s">
        <v>99</v>
      </c>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6.5" customHeight="1">
      <c r="A82" s="39"/>
      <c r="B82" s="40"/>
      <c r="C82" s="41"/>
      <c r="D82" s="41"/>
      <c r="E82" s="70" t="str">
        <f>E9</f>
        <v>SO 05.1-b1 - elektroinstalace</v>
      </c>
      <c r="F82" s="41"/>
      <c r="G82" s="41"/>
      <c r="H82" s="41"/>
      <c r="I82" s="41"/>
      <c r="J82" s="41"/>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F12</f>
        <v xml:space="preserve"> </v>
      </c>
      <c r="G84" s="41"/>
      <c r="H84" s="41"/>
      <c r="I84" s="33" t="s">
        <v>23</v>
      </c>
      <c r="J84" s="73" t="str">
        <f>IF(J12="","",J12)</f>
        <v>12. 1. 2022</v>
      </c>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15.15" customHeight="1">
      <c r="A86" s="39"/>
      <c r="B86" s="40"/>
      <c r="C86" s="33" t="s">
        <v>25</v>
      </c>
      <c r="D86" s="41"/>
      <c r="E86" s="41"/>
      <c r="F86" s="28" t="str">
        <f>E15</f>
        <v xml:space="preserve"> </v>
      </c>
      <c r="G86" s="41"/>
      <c r="H86" s="41"/>
      <c r="I86" s="33" t="s">
        <v>30</v>
      </c>
      <c r="J86" s="37" t="str">
        <f>E21</f>
        <v xml:space="preserve"> </v>
      </c>
      <c r="K86" s="41"/>
      <c r="L86" s="135"/>
      <c r="S86" s="39"/>
      <c r="T86" s="39"/>
      <c r="U86" s="39"/>
      <c r="V86" s="39"/>
      <c r="W86" s="39"/>
      <c r="X86" s="39"/>
      <c r="Y86" s="39"/>
      <c r="Z86" s="39"/>
      <c r="AA86" s="39"/>
      <c r="AB86" s="39"/>
      <c r="AC86" s="39"/>
      <c r="AD86" s="39"/>
      <c r="AE86" s="39"/>
    </row>
    <row r="87" s="2" customFormat="1" ht="25.65" customHeight="1">
      <c r="A87" s="39"/>
      <c r="B87" s="40"/>
      <c r="C87" s="33" t="s">
        <v>28</v>
      </c>
      <c r="D87" s="41"/>
      <c r="E87" s="41"/>
      <c r="F87" s="28" t="str">
        <f>IF(E18="","",E18)</f>
        <v>Vyplň údaj</v>
      </c>
      <c r="G87" s="41"/>
      <c r="H87" s="41"/>
      <c r="I87" s="33" t="s">
        <v>32</v>
      </c>
      <c r="J87" s="37" t="str">
        <f>E24</f>
        <v>Ing. Kateřina Tumpachová</v>
      </c>
      <c r="K87" s="41"/>
      <c r="L87" s="13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11" customFormat="1" ht="29.28" customHeight="1">
      <c r="A89" s="178"/>
      <c r="B89" s="179"/>
      <c r="C89" s="180" t="s">
        <v>120</v>
      </c>
      <c r="D89" s="181" t="s">
        <v>57</v>
      </c>
      <c r="E89" s="181" t="s">
        <v>53</v>
      </c>
      <c r="F89" s="181" t="s">
        <v>54</v>
      </c>
      <c r="G89" s="181" t="s">
        <v>121</v>
      </c>
      <c r="H89" s="181" t="s">
        <v>122</v>
      </c>
      <c r="I89" s="181" t="s">
        <v>123</v>
      </c>
      <c r="J89" s="181" t="s">
        <v>103</v>
      </c>
      <c r="K89" s="182" t="s">
        <v>124</v>
      </c>
      <c r="L89" s="183"/>
      <c r="M89" s="93" t="s">
        <v>19</v>
      </c>
      <c r="N89" s="94" t="s">
        <v>42</v>
      </c>
      <c r="O89" s="94" t="s">
        <v>125</v>
      </c>
      <c r="P89" s="94" t="s">
        <v>126</v>
      </c>
      <c r="Q89" s="94" t="s">
        <v>127</v>
      </c>
      <c r="R89" s="94" t="s">
        <v>128</v>
      </c>
      <c r="S89" s="94" t="s">
        <v>129</v>
      </c>
      <c r="T89" s="95" t="s">
        <v>130</v>
      </c>
      <c r="U89" s="178"/>
      <c r="V89" s="178"/>
      <c r="W89" s="178"/>
      <c r="X89" s="178"/>
      <c r="Y89" s="178"/>
      <c r="Z89" s="178"/>
      <c r="AA89" s="178"/>
      <c r="AB89" s="178"/>
      <c r="AC89" s="178"/>
      <c r="AD89" s="178"/>
      <c r="AE89" s="178"/>
    </row>
    <row r="90" s="2" customFormat="1" ht="22.8" customHeight="1">
      <c r="A90" s="39"/>
      <c r="B90" s="40"/>
      <c r="C90" s="100" t="s">
        <v>131</v>
      </c>
      <c r="D90" s="41"/>
      <c r="E90" s="41"/>
      <c r="F90" s="41"/>
      <c r="G90" s="41"/>
      <c r="H90" s="41"/>
      <c r="I90" s="41"/>
      <c r="J90" s="184">
        <f>BK90</f>
        <v>0</v>
      </c>
      <c r="K90" s="41"/>
      <c r="L90" s="45"/>
      <c r="M90" s="96"/>
      <c r="N90" s="185"/>
      <c r="O90" s="97"/>
      <c r="P90" s="186">
        <f>P91+P95+P144+P192+P197</f>
        <v>0</v>
      </c>
      <c r="Q90" s="97"/>
      <c r="R90" s="186">
        <f>R91+R95+R144+R192+R197</f>
        <v>0</v>
      </c>
      <c r="S90" s="97"/>
      <c r="T90" s="187">
        <f>T91+T95+T144+T192+T197</f>
        <v>0</v>
      </c>
      <c r="U90" s="39"/>
      <c r="V90" s="39"/>
      <c r="W90" s="39"/>
      <c r="X90" s="39"/>
      <c r="Y90" s="39"/>
      <c r="Z90" s="39"/>
      <c r="AA90" s="39"/>
      <c r="AB90" s="39"/>
      <c r="AC90" s="39"/>
      <c r="AD90" s="39"/>
      <c r="AE90" s="39"/>
      <c r="AT90" s="18" t="s">
        <v>71</v>
      </c>
      <c r="AU90" s="18" t="s">
        <v>104</v>
      </c>
      <c r="BK90" s="188">
        <f>BK91+BK95+BK144+BK192+BK197</f>
        <v>0</v>
      </c>
    </row>
    <row r="91" s="12" customFormat="1" ht="25.92" customHeight="1">
      <c r="A91" s="12"/>
      <c r="B91" s="189"/>
      <c r="C91" s="190"/>
      <c r="D91" s="191" t="s">
        <v>71</v>
      </c>
      <c r="E91" s="192" t="s">
        <v>132</v>
      </c>
      <c r="F91" s="192" t="s">
        <v>132</v>
      </c>
      <c r="G91" s="190"/>
      <c r="H91" s="190"/>
      <c r="I91" s="193"/>
      <c r="J91" s="194">
        <f>BK91</f>
        <v>0</v>
      </c>
      <c r="K91" s="190"/>
      <c r="L91" s="195"/>
      <c r="M91" s="196"/>
      <c r="N91" s="197"/>
      <c r="O91" s="197"/>
      <c r="P91" s="198">
        <f>P92</f>
        <v>0</v>
      </c>
      <c r="Q91" s="197"/>
      <c r="R91" s="198">
        <f>R92</f>
        <v>0</v>
      </c>
      <c r="S91" s="197"/>
      <c r="T91" s="199">
        <f>T92</f>
        <v>0</v>
      </c>
      <c r="U91" s="12"/>
      <c r="V91" s="12"/>
      <c r="W91" s="12"/>
      <c r="X91" s="12"/>
      <c r="Y91" s="12"/>
      <c r="Z91" s="12"/>
      <c r="AA91" s="12"/>
      <c r="AB91" s="12"/>
      <c r="AC91" s="12"/>
      <c r="AD91" s="12"/>
      <c r="AE91" s="12"/>
      <c r="AR91" s="200" t="s">
        <v>80</v>
      </c>
      <c r="AT91" s="201" t="s">
        <v>71</v>
      </c>
      <c r="AU91" s="201" t="s">
        <v>72</v>
      </c>
      <c r="AY91" s="200" t="s">
        <v>134</v>
      </c>
      <c r="BK91" s="202">
        <f>BK92</f>
        <v>0</v>
      </c>
    </row>
    <row r="92" s="12" customFormat="1" ht="22.8" customHeight="1">
      <c r="A92" s="12"/>
      <c r="B92" s="189"/>
      <c r="C92" s="190"/>
      <c r="D92" s="191" t="s">
        <v>71</v>
      </c>
      <c r="E92" s="203" t="s">
        <v>530</v>
      </c>
      <c r="F92" s="203" t="s">
        <v>211</v>
      </c>
      <c r="G92" s="190"/>
      <c r="H92" s="190"/>
      <c r="I92" s="193"/>
      <c r="J92" s="204">
        <f>BK92</f>
        <v>0</v>
      </c>
      <c r="K92" s="190"/>
      <c r="L92" s="195"/>
      <c r="M92" s="196"/>
      <c r="N92" s="197"/>
      <c r="O92" s="197"/>
      <c r="P92" s="198">
        <f>SUM(P93:P94)</f>
        <v>0</v>
      </c>
      <c r="Q92" s="197"/>
      <c r="R92" s="198">
        <f>SUM(R93:R94)</f>
        <v>0</v>
      </c>
      <c r="S92" s="197"/>
      <c r="T92" s="199">
        <f>SUM(T93:T94)</f>
        <v>0</v>
      </c>
      <c r="U92" s="12"/>
      <c r="V92" s="12"/>
      <c r="W92" s="12"/>
      <c r="X92" s="12"/>
      <c r="Y92" s="12"/>
      <c r="Z92" s="12"/>
      <c r="AA92" s="12"/>
      <c r="AB92" s="12"/>
      <c r="AC92" s="12"/>
      <c r="AD92" s="12"/>
      <c r="AE92" s="12"/>
      <c r="AR92" s="200" t="s">
        <v>80</v>
      </c>
      <c r="AT92" s="201" t="s">
        <v>71</v>
      </c>
      <c r="AU92" s="201" t="s">
        <v>80</v>
      </c>
      <c r="AY92" s="200" t="s">
        <v>134</v>
      </c>
      <c r="BK92" s="202">
        <f>SUM(BK93:BK94)</f>
        <v>0</v>
      </c>
    </row>
    <row r="93" s="2" customFormat="1" ht="24.15" customHeight="1">
      <c r="A93" s="39"/>
      <c r="B93" s="40"/>
      <c r="C93" s="205" t="s">
        <v>80</v>
      </c>
      <c r="D93" s="205" t="s">
        <v>137</v>
      </c>
      <c r="E93" s="206" t="s">
        <v>531</v>
      </c>
      <c r="F93" s="207" t="s">
        <v>532</v>
      </c>
      <c r="G93" s="208" t="s">
        <v>214</v>
      </c>
      <c r="H93" s="209">
        <v>1</v>
      </c>
      <c r="I93" s="210"/>
      <c r="J93" s="211">
        <f>ROUND(I93*H93,2)</f>
        <v>0</v>
      </c>
      <c r="K93" s="207" t="s">
        <v>141</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142</v>
      </c>
      <c r="AT93" s="216" t="s">
        <v>137</v>
      </c>
      <c r="AU93" s="216" t="s">
        <v>82</v>
      </c>
      <c r="AY93" s="18" t="s">
        <v>134</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142</v>
      </c>
      <c r="BM93" s="216" t="s">
        <v>82</v>
      </c>
    </row>
    <row r="94" s="2" customFormat="1">
      <c r="A94" s="39"/>
      <c r="B94" s="40"/>
      <c r="C94" s="41"/>
      <c r="D94" s="218" t="s">
        <v>143</v>
      </c>
      <c r="E94" s="41"/>
      <c r="F94" s="219" t="s">
        <v>532</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143</v>
      </c>
      <c r="AU94" s="18" t="s">
        <v>82</v>
      </c>
    </row>
    <row r="95" s="12" customFormat="1" ht="25.92" customHeight="1">
      <c r="A95" s="12"/>
      <c r="B95" s="189"/>
      <c r="C95" s="190"/>
      <c r="D95" s="191" t="s">
        <v>71</v>
      </c>
      <c r="E95" s="192" t="s">
        <v>239</v>
      </c>
      <c r="F95" s="192" t="s">
        <v>240</v>
      </c>
      <c r="G95" s="190"/>
      <c r="H95" s="190"/>
      <c r="I95" s="193"/>
      <c r="J95" s="194">
        <f>BK95</f>
        <v>0</v>
      </c>
      <c r="K95" s="190"/>
      <c r="L95" s="195"/>
      <c r="M95" s="196"/>
      <c r="N95" s="197"/>
      <c r="O95" s="197"/>
      <c r="P95" s="198">
        <f>P96+P141</f>
        <v>0</v>
      </c>
      <c r="Q95" s="197"/>
      <c r="R95" s="198">
        <f>R96+R141</f>
        <v>0</v>
      </c>
      <c r="S95" s="197"/>
      <c r="T95" s="199">
        <f>T96+T141</f>
        <v>0</v>
      </c>
      <c r="U95" s="12"/>
      <c r="V95" s="12"/>
      <c r="W95" s="12"/>
      <c r="X95" s="12"/>
      <c r="Y95" s="12"/>
      <c r="Z95" s="12"/>
      <c r="AA95" s="12"/>
      <c r="AB95" s="12"/>
      <c r="AC95" s="12"/>
      <c r="AD95" s="12"/>
      <c r="AE95" s="12"/>
      <c r="AR95" s="200" t="s">
        <v>82</v>
      </c>
      <c r="AT95" s="201" t="s">
        <v>71</v>
      </c>
      <c r="AU95" s="201" t="s">
        <v>72</v>
      </c>
      <c r="AY95" s="200" t="s">
        <v>134</v>
      </c>
      <c r="BK95" s="202">
        <f>BK96+BK141</f>
        <v>0</v>
      </c>
    </row>
    <row r="96" s="12" customFormat="1" ht="22.8" customHeight="1">
      <c r="A96" s="12"/>
      <c r="B96" s="189"/>
      <c r="C96" s="190"/>
      <c r="D96" s="191" t="s">
        <v>71</v>
      </c>
      <c r="E96" s="203" t="s">
        <v>533</v>
      </c>
      <c r="F96" s="203" t="s">
        <v>534</v>
      </c>
      <c r="G96" s="190"/>
      <c r="H96" s="190"/>
      <c r="I96" s="193"/>
      <c r="J96" s="204">
        <f>BK96</f>
        <v>0</v>
      </c>
      <c r="K96" s="190"/>
      <c r="L96" s="195"/>
      <c r="M96" s="196"/>
      <c r="N96" s="197"/>
      <c r="O96" s="197"/>
      <c r="P96" s="198">
        <f>SUM(P97:P140)</f>
        <v>0</v>
      </c>
      <c r="Q96" s="197"/>
      <c r="R96" s="198">
        <f>SUM(R97:R140)</f>
        <v>0</v>
      </c>
      <c r="S96" s="197"/>
      <c r="T96" s="199">
        <f>SUM(T97:T140)</f>
        <v>0</v>
      </c>
      <c r="U96" s="12"/>
      <c r="V96" s="12"/>
      <c r="W96" s="12"/>
      <c r="X96" s="12"/>
      <c r="Y96" s="12"/>
      <c r="Z96" s="12"/>
      <c r="AA96" s="12"/>
      <c r="AB96" s="12"/>
      <c r="AC96" s="12"/>
      <c r="AD96" s="12"/>
      <c r="AE96" s="12"/>
      <c r="AR96" s="200" t="s">
        <v>82</v>
      </c>
      <c r="AT96" s="201" t="s">
        <v>71</v>
      </c>
      <c r="AU96" s="201" t="s">
        <v>80</v>
      </c>
      <c r="AY96" s="200" t="s">
        <v>134</v>
      </c>
      <c r="BK96" s="202">
        <f>SUM(BK97:BK140)</f>
        <v>0</v>
      </c>
    </row>
    <row r="97" s="2" customFormat="1" ht="16.5" customHeight="1">
      <c r="A97" s="39"/>
      <c r="B97" s="40"/>
      <c r="C97" s="205" t="s">
        <v>82</v>
      </c>
      <c r="D97" s="205" t="s">
        <v>137</v>
      </c>
      <c r="E97" s="206" t="s">
        <v>535</v>
      </c>
      <c r="F97" s="207" t="s">
        <v>536</v>
      </c>
      <c r="G97" s="208" t="s">
        <v>284</v>
      </c>
      <c r="H97" s="209">
        <v>1</v>
      </c>
      <c r="I97" s="210"/>
      <c r="J97" s="211">
        <f>ROUND(I97*H97,2)</f>
        <v>0</v>
      </c>
      <c r="K97" s="207" t="s">
        <v>141</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173</v>
      </c>
      <c r="AT97" s="216" t="s">
        <v>137</v>
      </c>
      <c r="AU97" s="216" t="s">
        <v>82</v>
      </c>
      <c r="AY97" s="18" t="s">
        <v>134</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173</v>
      </c>
      <c r="BM97" s="216" t="s">
        <v>142</v>
      </c>
    </row>
    <row r="98" s="2" customFormat="1">
      <c r="A98" s="39"/>
      <c r="B98" s="40"/>
      <c r="C98" s="41"/>
      <c r="D98" s="218" t="s">
        <v>143</v>
      </c>
      <c r="E98" s="41"/>
      <c r="F98" s="219" t="s">
        <v>536</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143</v>
      </c>
      <c r="AU98" s="18" t="s">
        <v>82</v>
      </c>
    </row>
    <row r="99" s="2" customFormat="1" ht="16.5" customHeight="1">
      <c r="A99" s="39"/>
      <c r="B99" s="40"/>
      <c r="C99" s="205" t="s">
        <v>151</v>
      </c>
      <c r="D99" s="205" t="s">
        <v>137</v>
      </c>
      <c r="E99" s="206" t="s">
        <v>537</v>
      </c>
      <c r="F99" s="207" t="s">
        <v>538</v>
      </c>
      <c r="G99" s="208" t="s">
        <v>284</v>
      </c>
      <c r="H99" s="209">
        <v>6</v>
      </c>
      <c r="I99" s="210"/>
      <c r="J99" s="211">
        <f>ROUND(I99*H99,2)</f>
        <v>0</v>
      </c>
      <c r="K99" s="207" t="s">
        <v>141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173</v>
      </c>
      <c r="AT99" s="216" t="s">
        <v>137</v>
      </c>
      <c r="AU99" s="216" t="s">
        <v>82</v>
      </c>
      <c r="AY99" s="18" t="s">
        <v>134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173</v>
      </c>
      <c r="BM99" s="216" t="s">
        <v>135</v>
      </c>
    </row>
    <row r="100" s="2" customFormat="1">
      <c r="A100" s="39"/>
      <c r="B100" s="40"/>
      <c r="C100" s="41"/>
      <c r="D100" s="218" t="s">
        <v>143</v>
      </c>
      <c r="E100" s="41"/>
      <c r="F100" s="219" t="s">
        <v>538</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143</v>
      </c>
      <c r="AU100" s="18" t="s">
        <v>82</v>
      </c>
    </row>
    <row r="101" s="2" customFormat="1" ht="16.5" customHeight="1">
      <c r="A101" s="39"/>
      <c r="B101" s="40"/>
      <c r="C101" s="205" t="s">
        <v>142</v>
      </c>
      <c r="D101" s="205" t="s">
        <v>137</v>
      </c>
      <c r="E101" s="206" t="s">
        <v>537</v>
      </c>
      <c r="F101" s="207" t="s">
        <v>538</v>
      </c>
      <c r="G101" s="208" t="s">
        <v>284</v>
      </c>
      <c r="H101" s="209">
        <v>3</v>
      </c>
      <c r="I101" s="210"/>
      <c r="J101" s="211">
        <f>ROUND(I101*H101,2)</f>
        <v>0</v>
      </c>
      <c r="K101" s="207" t="s">
        <v>141</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173</v>
      </c>
      <c r="AT101" s="216" t="s">
        <v>137</v>
      </c>
      <c r="AU101" s="216" t="s">
        <v>82</v>
      </c>
      <c r="AY101" s="18" t="s">
        <v>134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173</v>
      </c>
      <c r="BM101" s="216" t="s">
        <v>157</v>
      </c>
    </row>
    <row r="102" s="2" customFormat="1">
      <c r="A102" s="39"/>
      <c r="B102" s="40"/>
      <c r="C102" s="41"/>
      <c r="D102" s="218" t="s">
        <v>143</v>
      </c>
      <c r="E102" s="41"/>
      <c r="F102" s="219" t="s">
        <v>538</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143</v>
      </c>
      <c r="AU102" s="18" t="s">
        <v>82</v>
      </c>
    </row>
    <row r="103" s="2" customFormat="1" ht="16.5" customHeight="1">
      <c r="A103" s="39"/>
      <c r="B103" s="40"/>
      <c r="C103" s="205" t="s">
        <v>158</v>
      </c>
      <c r="D103" s="205" t="s">
        <v>137</v>
      </c>
      <c r="E103" s="206" t="s">
        <v>539</v>
      </c>
      <c r="F103" s="207" t="s">
        <v>540</v>
      </c>
      <c r="G103" s="208" t="s">
        <v>284</v>
      </c>
      <c r="H103" s="209">
        <v>1</v>
      </c>
      <c r="I103" s="210"/>
      <c r="J103" s="211">
        <f>ROUND(I103*H103,2)</f>
        <v>0</v>
      </c>
      <c r="K103" s="207" t="s">
        <v>141</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173</v>
      </c>
      <c r="AT103" s="216" t="s">
        <v>137</v>
      </c>
      <c r="AU103" s="216" t="s">
        <v>82</v>
      </c>
      <c r="AY103" s="18" t="s">
        <v>134</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173</v>
      </c>
      <c r="BM103" s="216" t="s">
        <v>161</v>
      </c>
    </row>
    <row r="104" s="2" customFormat="1">
      <c r="A104" s="39"/>
      <c r="B104" s="40"/>
      <c r="C104" s="41"/>
      <c r="D104" s="218" t="s">
        <v>143</v>
      </c>
      <c r="E104" s="41"/>
      <c r="F104" s="219" t="s">
        <v>540</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143</v>
      </c>
      <c r="AU104" s="18" t="s">
        <v>82</v>
      </c>
    </row>
    <row r="105" s="2" customFormat="1" ht="24.15" customHeight="1">
      <c r="A105" s="39"/>
      <c r="B105" s="40"/>
      <c r="C105" s="205" t="s">
        <v>135</v>
      </c>
      <c r="D105" s="205" t="s">
        <v>137</v>
      </c>
      <c r="E105" s="206" t="s">
        <v>541</v>
      </c>
      <c r="F105" s="207" t="s">
        <v>542</v>
      </c>
      <c r="G105" s="208" t="s">
        <v>284</v>
      </c>
      <c r="H105" s="209">
        <v>18</v>
      </c>
      <c r="I105" s="210"/>
      <c r="J105" s="211">
        <f>ROUND(I105*H105,2)</f>
        <v>0</v>
      </c>
      <c r="K105" s="207" t="s">
        <v>141</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173</v>
      </c>
      <c r="AT105" s="216" t="s">
        <v>137</v>
      </c>
      <c r="AU105" s="216" t="s">
        <v>82</v>
      </c>
      <c r="AY105" s="18" t="s">
        <v>134</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173</v>
      </c>
      <c r="BM105" s="216" t="s">
        <v>165</v>
      </c>
    </row>
    <row r="106" s="2" customFormat="1">
      <c r="A106" s="39"/>
      <c r="B106" s="40"/>
      <c r="C106" s="41"/>
      <c r="D106" s="218" t="s">
        <v>143</v>
      </c>
      <c r="E106" s="41"/>
      <c r="F106" s="219" t="s">
        <v>542</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143</v>
      </c>
      <c r="AU106" s="18" t="s">
        <v>82</v>
      </c>
    </row>
    <row r="107" s="2" customFormat="1" ht="24.15" customHeight="1">
      <c r="A107" s="39"/>
      <c r="B107" s="40"/>
      <c r="C107" s="205" t="s">
        <v>166</v>
      </c>
      <c r="D107" s="205" t="s">
        <v>137</v>
      </c>
      <c r="E107" s="206" t="s">
        <v>541</v>
      </c>
      <c r="F107" s="207" t="s">
        <v>542</v>
      </c>
      <c r="G107" s="208" t="s">
        <v>284</v>
      </c>
      <c r="H107" s="209">
        <v>6</v>
      </c>
      <c r="I107" s="210"/>
      <c r="J107" s="211">
        <f>ROUND(I107*H107,2)</f>
        <v>0</v>
      </c>
      <c r="K107" s="207" t="s">
        <v>141</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173</v>
      </c>
      <c r="AT107" s="216" t="s">
        <v>137</v>
      </c>
      <c r="AU107" s="216" t="s">
        <v>82</v>
      </c>
      <c r="AY107" s="18" t="s">
        <v>134</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173</v>
      </c>
      <c r="BM107" s="216" t="s">
        <v>169</v>
      </c>
    </row>
    <row r="108" s="2" customFormat="1">
      <c r="A108" s="39"/>
      <c r="B108" s="40"/>
      <c r="C108" s="41"/>
      <c r="D108" s="218" t="s">
        <v>143</v>
      </c>
      <c r="E108" s="41"/>
      <c r="F108" s="219" t="s">
        <v>542</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143</v>
      </c>
      <c r="AU108" s="18" t="s">
        <v>82</v>
      </c>
    </row>
    <row r="109" s="2" customFormat="1" ht="24.15" customHeight="1">
      <c r="A109" s="39"/>
      <c r="B109" s="40"/>
      <c r="C109" s="205" t="s">
        <v>157</v>
      </c>
      <c r="D109" s="205" t="s">
        <v>137</v>
      </c>
      <c r="E109" s="206" t="s">
        <v>543</v>
      </c>
      <c r="F109" s="207" t="s">
        <v>544</v>
      </c>
      <c r="G109" s="208" t="s">
        <v>284</v>
      </c>
      <c r="H109" s="209">
        <v>2</v>
      </c>
      <c r="I109" s="210"/>
      <c r="J109" s="211">
        <f>ROUND(I109*H109,2)</f>
        <v>0</v>
      </c>
      <c r="K109" s="207" t="s">
        <v>141</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173</v>
      </c>
      <c r="AT109" s="216" t="s">
        <v>137</v>
      </c>
      <c r="AU109" s="216" t="s">
        <v>82</v>
      </c>
      <c r="AY109" s="18" t="s">
        <v>134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173</v>
      </c>
      <c r="BM109" s="216" t="s">
        <v>173</v>
      </c>
    </row>
    <row r="110" s="2" customFormat="1">
      <c r="A110" s="39"/>
      <c r="B110" s="40"/>
      <c r="C110" s="41"/>
      <c r="D110" s="218" t="s">
        <v>143</v>
      </c>
      <c r="E110" s="41"/>
      <c r="F110" s="219" t="s">
        <v>544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143</v>
      </c>
      <c r="AU110" s="18" t="s">
        <v>82</v>
      </c>
    </row>
    <row r="111" s="2" customFormat="1" ht="16.5" customHeight="1">
      <c r="A111" s="39"/>
      <c r="B111" s="40"/>
      <c r="C111" s="205" t="s">
        <v>181</v>
      </c>
      <c r="D111" s="205" t="s">
        <v>137</v>
      </c>
      <c r="E111" s="206" t="s">
        <v>545</v>
      </c>
      <c r="F111" s="207" t="s">
        <v>546</v>
      </c>
      <c r="G111" s="208" t="s">
        <v>284</v>
      </c>
      <c r="H111" s="209">
        <v>18</v>
      </c>
      <c r="I111" s="210"/>
      <c r="J111" s="211">
        <f>ROUND(I111*H111,2)</f>
        <v>0</v>
      </c>
      <c r="K111" s="207" t="s">
        <v>19</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173</v>
      </c>
      <c r="AT111" s="216" t="s">
        <v>137</v>
      </c>
      <c r="AU111" s="216" t="s">
        <v>82</v>
      </c>
      <c r="AY111" s="18" t="s">
        <v>134</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173</v>
      </c>
      <c r="BM111" s="216" t="s">
        <v>184</v>
      </c>
    </row>
    <row r="112" s="2" customFormat="1">
      <c r="A112" s="39"/>
      <c r="B112" s="40"/>
      <c r="C112" s="41"/>
      <c r="D112" s="218" t="s">
        <v>143</v>
      </c>
      <c r="E112" s="41"/>
      <c r="F112" s="219" t="s">
        <v>546</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143</v>
      </c>
      <c r="AU112" s="18" t="s">
        <v>82</v>
      </c>
    </row>
    <row r="113" s="2" customFormat="1" ht="24.15" customHeight="1">
      <c r="A113" s="39"/>
      <c r="B113" s="40"/>
      <c r="C113" s="205" t="s">
        <v>161</v>
      </c>
      <c r="D113" s="205" t="s">
        <v>137</v>
      </c>
      <c r="E113" s="206" t="s">
        <v>547</v>
      </c>
      <c r="F113" s="207" t="s">
        <v>548</v>
      </c>
      <c r="G113" s="208" t="s">
        <v>284</v>
      </c>
      <c r="H113" s="209">
        <v>16</v>
      </c>
      <c r="I113" s="210"/>
      <c r="J113" s="211">
        <f>ROUND(I113*H113,2)</f>
        <v>0</v>
      </c>
      <c r="K113" s="207" t="s">
        <v>141</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173</v>
      </c>
      <c r="AT113" s="216" t="s">
        <v>137</v>
      </c>
      <c r="AU113" s="216" t="s">
        <v>82</v>
      </c>
      <c r="AY113" s="18" t="s">
        <v>134</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173</v>
      </c>
      <c r="BM113" s="216" t="s">
        <v>187</v>
      </c>
    </row>
    <row r="114" s="2" customFormat="1">
      <c r="A114" s="39"/>
      <c r="B114" s="40"/>
      <c r="C114" s="41"/>
      <c r="D114" s="218" t="s">
        <v>143</v>
      </c>
      <c r="E114" s="41"/>
      <c r="F114" s="219" t="s">
        <v>548</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143</v>
      </c>
      <c r="AU114" s="18" t="s">
        <v>82</v>
      </c>
    </row>
    <row r="115" s="2" customFormat="1" ht="24.15" customHeight="1">
      <c r="A115" s="39"/>
      <c r="B115" s="40"/>
      <c r="C115" s="205" t="s">
        <v>189</v>
      </c>
      <c r="D115" s="205" t="s">
        <v>137</v>
      </c>
      <c r="E115" s="206" t="s">
        <v>549</v>
      </c>
      <c r="F115" s="207" t="s">
        <v>550</v>
      </c>
      <c r="G115" s="208" t="s">
        <v>270</v>
      </c>
      <c r="H115" s="209">
        <v>240</v>
      </c>
      <c r="I115" s="210"/>
      <c r="J115" s="211">
        <f>ROUND(I115*H115,2)</f>
        <v>0</v>
      </c>
      <c r="K115" s="207" t="s">
        <v>141</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173</v>
      </c>
      <c r="AT115" s="216" t="s">
        <v>137</v>
      </c>
      <c r="AU115" s="216" t="s">
        <v>82</v>
      </c>
      <c r="AY115" s="18" t="s">
        <v>134</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173</v>
      </c>
      <c r="BM115" s="216" t="s">
        <v>192</v>
      </c>
    </row>
    <row r="116" s="2" customFormat="1">
      <c r="A116" s="39"/>
      <c r="B116" s="40"/>
      <c r="C116" s="41"/>
      <c r="D116" s="218" t="s">
        <v>143</v>
      </c>
      <c r="E116" s="41"/>
      <c r="F116" s="219" t="s">
        <v>550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143</v>
      </c>
      <c r="AU116" s="18" t="s">
        <v>82</v>
      </c>
    </row>
    <row r="117" s="2" customFormat="1" ht="21.75" customHeight="1">
      <c r="A117" s="39"/>
      <c r="B117" s="40"/>
      <c r="C117" s="205" t="s">
        <v>165</v>
      </c>
      <c r="D117" s="205" t="s">
        <v>137</v>
      </c>
      <c r="E117" s="206" t="s">
        <v>551</v>
      </c>
      <c r="F117" s="207" t="s">
        <v>552</v>
      </c>
      <c r="G117" s="208" t="s">
        <v>284</v>
      </c>
      <c r="H117" s="209">
        <v>1</v>
      </c>
      <c r="I117" s="210"/>
      <c r="J117" s="211">
        <f>ROUND(I117*H117,2)</f>
        <v>0</v>
      </c>
      <c r="K117" s="207" t="s">
        <v>141</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173</v>
      </c>
      <c r="AT117" s="216" t="s">
        <v>137</v>
      </c>
      <c r="AU117" s="216" t="s">
        <v>82</v>
      </c>
      <c r="AY117" s="18" t="s">
        <v>134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173</v>
      </c>
      <c r="BM117" s="216" t="s">
        <v>196</v>
      </c>
    </row>
    <row r="118" s="2" customFormat="1">
      <c r="A118" s="39"/>
      <c r="B118" s="40"/>
      <c r="C118" s="41"/>
      <c r="D118" s="218" t="s">
        <v>143</v>
      </c>
      <c r="E118" s="41"/>
      <c r="F118" s="219" t="s">
        <v>552</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143</v>
      </c>
      <c r="AU118" s="18" t="s">
        <v>82</v>
      </c>
    </row>
    <row r="119" s="2" customFormat="1" ht="21.75" customHeight="1">
      <c r="A119" s="39"/>
      <c r="B119" s="40"/>
      <c r="C119" s="205" t="s">
        <v>198</v>
      </c>
      <c r="D119" s="205" t="s">
        <v>137</v>
      </c>
      <c r="E119" s="206" t="s">
        <v>553</v>
      </c>
      <c r="F119" s="207" t="s">
        <v>554</v>
      </c>
      <c r="G119" s="208" t="s">
        <v>284</v>
      </c>
      <c r="H119" s="209">
        <v>1</v>
      </c>
      <c r="I119" s="210"/>
      <c r="J119" s="211">
        <f>ROUND(I119*H119,2)</f>
        <v>0</v>
      </c>
      <c r="K119" s="207" t="s">
        <v>141</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173</v>
      </c>
      <c r="AT119" s="216" t="s">
        <v>137</v>
      </c>
      <c r="AU119" s="216" t="s">
        <v>82</v>
      </c>
      <c r="AY119" s="18" t="s">
        <v>134</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173</v>
      </c>
      <c r="BM119" s="216" t="s">
        <v>201</v>
      </c>
    </row>
    <row r="120" s="2" customFormat="1">
      <c r="A120" s="39"/>
      <c r="B120" s="40"/>
      <c r="C120" s="41"/>
      <c r="D120" s="218" t="s">
        <v>143</v>
      </c>
      <c r="E120" s="41"/>
      <c r="F120" s="219" t="s">
        <v>554</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143</v>
      </c>
      <c r="AU120" s="18" t="s">
        <v>82</v>
      </c>
    </row>
    <row r="121" s="2" customFormat="1" ht="24.15" customHeight="1">
      <c r="A121" s="39"/>
      <c r="B121" s="40"/>
      <c r="C121" s="205" t="s">
        <v>169</v>
      </c>
      <c r="D121" s="205" t="s">
        <v>137</v>
      </c>
      <c r="E121" s="206" t="s">
        <v>555</v>
      </c>
      <c r="F121" s="207" t="s">
        <v>556</v>
      </c>
      <c r="G121" s="208" t="s">
        <v>284</v>
      </c>
      <c r="H121" s="209">
        <v>8</v>
      </c>
      <c r="I121" s="210"/>
      <c r="J121" s="211">
        <f>ROUND(I121*H121,2)</f>
        <v>0</v>
      </c>
      <c r="K121" s="207" t="s">
        <v>141</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173</v>
      </c>
      <c r="AT121" s="216" t="s">
        <v>137</v>
      </c>
      <c r="AU121" s="216" t="s">
        <v>82</v>
      </c>
      <c r="AY121" s="18" t="s">
        <v>134</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173</v>
      </c>
      <c r="BM121" s="216" t="s">
        <v>205</v>
      </c>
    </row>
    <row r="122" s="2" customFormat="1">
      <c r="A122" s="39"/>
      <c r="B122" s="40"/>
      <c r="C122" s="41"/>
      <c r="D122" s="218" t="s">
        <v>143</v>
      </c>
      <c r="E122" s="41"/>
      <c r="F122" s="219" t="s">
        <v>556</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143</v>
      </c>
      <c r="AU122" s="18" t="s">
        <v>82</v>
      </c>
    </row>
    <row r="123" s="2" customFormat="1" ht="16.5" customHeight="1">
      <c r="A123" s="39"/>
      <c r="B123" s="40"/>
      <c r="C123" s="205" t="s">
        <v>8</v>
      </c>
      <c r="D123" s="205" t="s">
        <v>137</v>
      </c>
      <c r="E123" s="206" t="s">
        <v>557</v>
      </c>
      <c r="F123" s="207" t="s">
        <v>558</v>
      </c>
      <c r="G123" s="208" t="s">
        <v>284</v>
      </c>
      <c r="H123" s="209">
        <v>1</v>
      </c>
      <c r="I123" s="210"/>
      <c r="J123" s="211">
        <f>ROUND(I123*H123,2)</f>
        <v>0</v>
      </c>
      <c r="K123" s="207" t="s">
        <v>141</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173</v>
      </c>
      <c r="AT123" s="216" t="s">
        <v>137</v>
      </c>
      <c r="AU123" s="216" t="s">
        <v>82</v>
      </c>
      <c r="AY123" s="18" t="s">
        <v>134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173</v>
      </c>
      <c r="BM123" s="216" t="s">
        <v>208</v>
      </c>
    </row>
    <row r="124" s="2" customFormat="1">
      <c r="A124" s="39"/>
      <c r="B124" s="40"/>
      <c r="C124" s="41"/>
      <c r="D124" s="218" t="s">
        <v>143</v>
      </c>
      <c r="E124" s="41"/>
      <c r="F124" s="219" t="s">
        <v>558</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143</v>
      </c>
      <c r="AU124" s="18" t="s">
        <v>82</v>
      </c>
    </row>
    <row r="125" s="2" customFormat="1" ht="24.15" customHeight="1">
      <c r="A125" s="39"/>
      <c r="B125" s="40"/>
      <c r="C125" s="205" t="s">
        <v>173</v>
      </c>
      <c r="D125" s="205" t="s">
        <v>137</v>
      </c>
      <c r="E125" s="206" t="s">
        <v>559</v>
      </c>
      <c r="F125" s="207" t="s">
        <v>560</v>
      </c>
      <c r="G125" s="208" t="s">
        <v>284</v>
      </c>
      <c r="H125" s="209">
        <v>16</v>
      </c>
      <c r="I125" s="210"/>
      <c r="J125" s="211">
        <f>ROUND(I125*H125,2)</f>
        <v>0</v>
      </c>
      <c r="K125" s="207" t="s">
        <v>141</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173</v>
      </c>
      <c r="AT125" s="216" t="s">
        <v>137</v>
      </c>
      <c r="AU125" s="216" t="s">
        <v>82</v>
      </c>
      <c r="AY125" s="18" t="s">
        <v>134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173</v>
      </c>
      <c r="BM125" s="216" t="s">
        <v>215</v>
      </c>
    </row>
    <row r="126" s="2" customFormat="1">
      <c r="A126" s="39"/>
      <c r="B126" s="40"/>
      <c r="C126" s="41"/>
      <c r="D126" s="218" t="s">
        <v>143</v>
      </c>
      <c r="E126" s="41"/>
      <c r="F126" s="219" t="s">
        <v>560</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143</v>
      </c>
      <c r="AU126" s="18" t="s">
        <v>82</v>
      </c>
    </row>
    <row r="127" s="2" customFormat="1" ht="24.15" customHeight="1">
      <c r="A127" s="39"/>
      <c r="B127" s="40"/>
      <c r="C127" s="205" t="s">
        <v>217</v>
      </c>
      <c r="D127" s="205" t="s">
        <v>137</v>
      </c>
      <c r="E127" s="206" t="s">
        <v>561</v>
      </c>
      <c r="F127" s="207" t="s">
        <v>562</v>
      </c>
      <c r="G127" s="208" t="s">
        <v>270</v>
      </c>
      <c r="H127" s="209">
        <v>70</v>
      </c>
      <c r="I127" s="210"/>
      <c r="J127" s="211">
        <f>ROUND(I127*H127,2)</f>
        <v>0</v>
      </c>
      <c r="K127" s="207" t="s">
        <v>141</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173</v>
      </c>
      <c r="AT127" s="216" t="s">
        <v>137</v>
      </c>
      <c r="AU127" s="216" t="s">
        <v>82</v>
      </c>
      <c r="AY127" s="18" t="s">
        <v>134</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173</v>
      </c>
      <c r="BM127" s="216" t="s">
        <v>220</v>
      </c>
    </row>
    <row r="128" s="2" customFormat="1">
      <c r="A128" s="39"/>
      <c r="B128" s="40"/>
      <c r="C128" s="41"/>
      <c r="D128" s="218" t="s">
        <v>143</v>
      </c>
      <c r="E128" s="41"/>
      <c r="F128" s="219" t="s">
        <v>562</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143</v>
      </c>
      <c r="AU128" s="18" t="s">
        <v>82</v>
      </c>
    </row>
    <row r="129" s="2" customFormat="1" ht="24.15" customHeight="1">
      <c r="A129" s="39"/>
      <c r="B129" s="40"/>
      <c r="C129" s="205" t="s">
        <v>184</v>
      </c>
      <c r="D129" s="205" t="s">
        <v>137</v>
      </c>
      <c r="E129" s="206" t="s">
        <v>563</v>
      </c>
      <c r="F129" s="207" t="s">
        <v>564</v>
      </c>
      <c r="G129" s="208" t="s">
        <v>270</v>
      </c>
      <c r="H129" s="209">
        <v>110</v>
      </c>
      <c r="I129" s="210"/>
      <c r="J129" s="211">
        <f>ROUND(I129*H129,2)</f>
        <v>0</v>
      </c>
      <c r="K129" s="207" t="s">
        <v>141</v>
      </c>
      <c r="L129" s="45"/>
      <c r="M129" s="212" t="s">
        <v>19</v>
      </c>
      <c r="N129" s="213"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173</v>
      </c>
      <c r="AT129" s="216" t="s">
        <v>137</v>
      </c>
      <c r="AU129" s="216" t="s">
        <v>82</v>
      </c>
      <c r="AY129" s="18" t="s">
        <v>134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173</v>
      </c>
      <c r="BM129" s="216" t="s">
        <v>224</v>
      </c>
    </row>
    <row r="130" s="2" customFormat="1">
      <c r="A130" s="39"/>
      <c r="B130" s="40"/>
      <c r="C130" s="41"/>
      <c r="D130" s="218" t="s">
        <v>143</v>
      </c>
      <c r="E130" s="41"/>
      <c r="F130" s="219" t="s">
        <v>564</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143</v>
      </c>
      <c r="AU130" s="18" t="s">
        <v>82</v>
      </c>
    </row>
    <row r="131" s="2" customFormat="1" ht="24.15" customHeight="1">
      <c r="A131" s="39"/>
      <c r="B131" s="40"/>
      <c r="C131" s="205" t="s">
        <v>226</v>
      </c>
      <c r="D131" s="205" t="s">
        <v>137</v>
      </c>
      <c r="E131" s="206" t="s">
        <v>565</v>
      </c>
      <c r="F131" s="207" t="s">
        <v>566</v>
      </c>
      <c r="G131" s="208" t="s">
        <v>284</v>
      </c>
      <c r="H131" s="209">
        <v>9</v>
      </c>
      <c r="I131" s="210"/>
      <c r="J131" s="211">
        <f>ROUND(I131*H131,2)</f>
        <v>0</v>
      </c>
      <c r="K131" s="207" t="s">
        <v>141</v>
      </c>
      <c r="L131" s="45"/>
      <c r="M131" s="212" t="s">
        <v>19</v>
      </c>
      <c r="N131" s="213"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173</v>
      </c>
      <c r="AT131" s="216" t="s">
        <v>137</v>
      </c>
      <c r="AU131" s="216" t="s">
        <v>82</v>
      </c>
      <c r="AY131" s="18" t="s">
        <v>134</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173</v>
      </c>
      <c r="BM131" s="216" t="s">
        <v>229</v>
      </c>
    </row>
    <row r="132" s="2" customFormat="1">
      <c r="A132" s="39"/>
      <c r="B132" s="40"/>
      <c r="C132" s="41"/>
      <c r="D132" s="218" t="s">
        <v>143</v>
      </c>
      <c r="E132" s="41"/>
      <c r="F132" s="219" t="s">
        <v>566</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143</v>
      </c>
      <c r="AU132" s="18" t="s">
        <v>82</v>
      </c>
    </row>
    <row r="133" s="2" customFormat="1" ht="24.15" customHeight="1">
      <c r="A133" s="39"/>
      <c r="B133" s="40"/>
      <c r="C133" s="205" t="s">
        <v>187</v>
      </c>
      <c r="D133" s="205" t="s">
        <v>137</v>
      </c>
      <c r="E133" s="206" t="s">
        <v>567</v>
      </c>
      <c r="F133" s="207" t="s">
        <v>568</v>
      </c>
      <c r="G133" s="208" t="s">
        <v>284</v>
      </c>
      <c r="H133" s="209">
        <v>19</v>
      </c>
      <c r="I133" s="210"/>
      <c r="J133" s="211">
        <f>ROUND(I133*H133,2)</f>
        <v>0</v>
      </c>
      <c r="K133" s="207" t="s">
        <v>141</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173</v>
      </c>
      <c r="AT133" s="216" t="s">
        <v>137</v>
      </c>
      <c r="AU133" s="216" t="s">
        <v>82</v>
      </c>
      <c r="AY133" s="18" t="s">
        <v>134</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173</v>
      </c>
      <c r="BM133" s="216" t="s">
        <v>233</v>
      </c>
    </row>
    <row r="134" s="2" customFormat="1">
      <c r="A134" s="39"/>
      <c r="B134" s="40"/>
      <c r="C134" s="41"/>
      <c r="D134" s="218" t="s">
        <v>143</v>
      </c>
      <c r="E134" s="41"/>
      <c r="F134" s="219" t="s">
        <v>568</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143</v>
      </c>
      <c r="AU134" s="18" t="s">
        <v>82</v>
      </c>
    </row>
    <row r="135" s="2" customFormat="1" ht="24.15" customHeight="1">
      <c r="A135" s="39"/>
      <c r="B135" s="40"/>
      <c r="C135" s="205" t="s">
        <v>7</v>
      </c>
      <c r="D135" s="205" t="s">
        <v>137</v>
      </c>
      <c r="E135" s="206" t="s">
        <v>563</v>
      </c>
      <c r="F135" s="207" t="s">
        <v>564</v>
      </c>
      <c r="G135" s="208" t="s">
        <v>270</v>
      </c>
      <c r="H135" s="209">
        <v>110</v>
      </c>
      <c r="I135" s="210"/>
      <c r="J135" s="211">
        <f>ROUND(I135*H135,2)</f>
        <v>0</v>
      </c>
      <c r="K135" s="207" t="s">
        <v>141</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173</v>
      </c>
      <c r="AT135" s="216" t="s">
        <v>137</v>
      </c>
      <c r="AU135" s="216" t="s">
        <v>82</v>
      </c>
      <c r="AY135" s="18" t="s">
        <v>134</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173</v>
      </c>
      <c r="BM135" s="216" t="s">
        <v>237</v>
      </c>
    </row>
    <row r="136" s="2" customFormat="1">
      <c r="A136" s="39"/>
      <c r="B136" s="40"/>
      <c r="C136" s="41"/>
      <c r="D136" s="218" t="s">
        <v>143</v>
      </c>
      <c r="E136" s="41"/>
      <c r="F136" s="219" t="s">
        <v>564</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143</v>
      </c>
      <c r="AU136" s="18" t="s">
        <v>82</v>
      </c>
    </row>
    <row r="137" s="2" customFormat="1" ht="24.15" customHeight="1">
      <c r="A137" s="39"/>
      <c r="B137" s="40"/>
      <c r="C137" s="205" t="s">
        <v>192</v>
      </c>
      <c r="D137" s="205" t="s">
        <v>137</v>
      </c>
      <c r="E137" s="206" t="s">
        <v>565</v>
      </c>
      <c r="F137" s="207" t="s">
        <v>566</v>
      </c>
      <c r="G137" s="208" t="s">
        <v>284</v>
      </c>
      <c r="H137" s="209">
        <v>9</v>
      </c>
      <c r="I137" s="210"/>
      <c r="J137" s="211">
        <f>ROUND(I137*H137,2)</f>
        <v>0</v>
      </c>
      <c r="K137" s="207" t="s">
        <v>141</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173</v>
      </c>
      <c r="AT137" s="216" t="s">
        <v>137</v>
      </c>
      <c r="AU137" s="216" t="s">
        <v>82</v>
      </c>
      <c r="AY137" s="18" t="s">
        <v>134</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173</v>
      </c>
      <c r="BM137" s="216" t="s">
        <v>245</v>
      </c>
    </row>
    <row r="138" s="2" customFormat="1">
      <c r="A138" s="39"/>
      <c r="B138" s="40"/>
      <c r="C138" s="41"/>
      <c r="D138" s="218" t="s">
        <v>143</v>
      </c>
      <c r="E138" s="41"/>
      <c r="F138" s="219" t="s">
        <v>566</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143</v>
      </c>
      <c r="AU138" s="18" t="s">
        <v>82</v>
      </c>
    </row>
    <row r="139" s="2" customFormat="1" ht="24.15" customHeight="1">
      <c r="A139" s="39"/>
      <c r="B139" s="40"/>
      <c r="C139" s="205" t="s">
        <v>246</v>
      </c>
      <c r="D139" s="205" t="s">
        <v>137</v>
      </c>
      <c r="E139" s="206" t="s">
        <v>567</v>
      </c>
      <c r="F139" s="207" t="s">
        <v>568</v>
      </c>
      <c r="G139" s="208" t="s">
        <v>284</v>
      </c>
      <c r="H139" s="209">
        <v>19</v>
      </c>
      <c r="I139" s="210"/>
      <c r="J139" s="211">
        <f>ROUND(I139*H139,2)</f>
        <v>0</v>
      </c>
      <c r="K139" s="207" t="s">
        <v>141</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173</v>
      </c>
      <c r="AT139" s="216" t="s">
        <v>137</v>
      </c>
      <c r="AU139" s="216" t="s">
        <v>82</v>
      </c>
      <c r="AY139" s="18" t="s">
        <v>134</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173</v>
      </c>
      <c r="BM139" s="216" t="s">
        <v>249</v>
      </c>
    </row>
    <row r="140" s="2" customFormat="1">
      <c r="A140" s="39"/>
      <c r="B140" s="40"/>
      <c r="C140" s="41"/>
      <c r="D140" s="218" t="s">
        <v>143</v>
      </c>
      <c r="E140" s="41"/>
      <c r="F140" s="219" t="s">
        <v>568</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143</v>
      </c>
      <c r="AU140" s="18" t="s">
        <v>82</v>
      </c>
    </row>
    <row r="141" s="12" customFormat="1" ht="22.8" customHeight="1">
      <c r="A141" s="12"/>
      <c r="B141" s="189"/>
      <c r="C141" s="190"/>
      <c r="D141" s="191" t="s">
        <v>71</v>
      </c>
      <c r="E141" s="203" t="s">
        <v>569</v>
      </c>
      <c r="F141" s="203" t="s">
        <v>570</v>
      </c>
      <c r="G141" s="190"/>
      <c r="H141" s="190"/>
      <c r="I141" s="193"/>
      <c r="J141" s="204">
        <f>BK141</f>
        <v>0</v>
      </c>
      <c r="K141" s="190"/>
      <c r="L141" s="195"/>
      <c r="M141" s="196"/>
      <c r="N141" s="197"/>
      <c r="O141" s="197"/>
      <c r="P141" s="198">
        <f>SUM(P142:P143)</f>
        <v>0</v>
      </c>
      <c r="Q141" s="197"/>
      <c r="R141" s="198">
        <f>SUM(R142:R143)</f>
        <v>0</v>
      </c>
      <c r="S141" s="197"/>
      <c r="T141" s="199">
        <f>SUM(T142:T143)</f>
        <v>0</v>
      </c>
      <c r="U141" s="12"/>
      <c r="V141" s="12"/>
      <c r="W141" s="12"/>
      <c r="X141" s="12"/>
      <c r="Y141" s="12"/>
      <c r="Z141" s="12"/>
      <c r="AA141" s="12"/>
      <c r="AB141" s="12"/>
      <c r="AC141" s="12"/>
      <c r="AD141" s="12"/>
      <c r="AE141" s="12"/>
      <c r="AR141" s="200" t="s">
        <v>82</v>
      </c>
      <c r="AT141" s="201" t="s">
        <v>71</v>
      </c>
      <c r="AU141" s="201" t="s">
        <v>80</v>
      </c>
      <c r="AY141" s="200" t="s">
        <v>134</v>
      </c>
      <c r="BK141" s="202">
        <f>SUM(BK142:BK143)</f>
        <v>0</v>
      </c>
    </row>
    <row r="142" s="2" customFormat="1" ht="24.15" customHeight="1">
      <c r="A142" s="39"/>
      <c r="B142" s="40"/>
      <c r="C142" s="205" t="s">
        <v>196</v>
      </c>
      <c r="D142" s="205" t="s">
        <v>137</v>
      </c>
      <c r="E142" s="206" t="s">
        <v>571</v>
      </c>
      <c r="F142" s="207" t="s">
        <v>562</v>
      </c>
      <c r="G142" s="208" t="s">
        <v>270</v>
      </c>
      <c r="H142" s="209">
        <v>70</v>
      </c>
      <c r="I142" s="210"/>
      <c r="J142" s="211">
        <f>ROUND(I142*H142,2)</f>
        <v>0</v>
      </c>
      <c r="K142" s="207" t="s">
        <v>141</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173</v>
      </c>
      <c r="AT142" s="216" t="s">
        <v>137</v>
      </c>
      <c r="AU142" s="216" t="s">
        <v>82</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173</v>
      </c>
      <c r="BM142" s="216" t="s">
        <v>254</v>
      </c>
    </row>
    <row r="143" s="2" customFormat="1">
      <c r="A143" s="39"/>
      <c r="B143" s="40"/>
      <c r="C143" s="41"/>
      <c r="D143" s="218" t="s">
        <v>143</v>
      </c>
      <c r="E143" s="41"/>
      <c r="F143" s="219" t="s">
        <v>562</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82</v>
      </c>
    </row>
    <row r="144" s="12" customFormat="1" ht="25.92" customHeight="1">
      <c r="A144" s="12"/>
      <c r="B144" s="189"/>
      <c r="C144" s="190"/>
      <c r="D144" s="191" t="s">
        <v>71</v>
      </c>
      <c r="E144" s="192" t="s">
        <v>298</v>
      </c>
      <c r="F144" s="192" t="s">
        <v>572</v>
      </c>
      <c r="G144" s="190"/>
      <c r="H144" s="190"/>
      <c r="I144" s="193"/>
      <c r="J144" s="194">
        <f>BK144</f>
        <v>0</v>
      </c>
      <c r="K144" s="190"/>
      <c r="L144" s="195"/>
      <c r="M144" s="196"/>
      <c r="N144" s="197"/>
      <c r="O144" s="197"/>
      <c r="P144" s="198">
        <f>P145+P173</f>
        <v>0</v>
      </c>
      <c r="Q144" s="197"/>
      <c r="R144" s="198">
        <f>R145+R173</f>
        <v>0</v>
      </c>
      <c r="S144" s="197"/>
      <c r="T144" s="199">
        <f>T145+T173</f>
        <v>0</v>
      </c>
      <c r="U144" s="12"/>
      <c r="V144" s="12"/>
      <c r="W144" s="12"/>
      <c r="X144" s="12"/>
      <c r="Y144" s="12"/>
      <c r="Z144" s="12"/>
      <c r="AA144" s="12"/>
      <c r="AB144" s="12"/>
      <c r="AC144" s="12"/>
      <c r="AD144" s="12"/>
      <c r="AE144" s="12"/>
      <c r="AR144" s="200" t="s">
        <v>151</v>
      </c>
      <c r="AT144" s="201" t="s">
        <v>71</v>
      </c>
      <c r="AU144" s="201" t="s">
        <v>72</v>
      </c>
      <c r="AY144" s="200" t="s">
        <v>134</v>
      </c>
      <c r="BK144" s="202">
        <f>BK145+BK173</f>
        <v>0</v>
      </c>
    </row>
    <row r="145" s="12" customFormat="1" ht="22.8" customHeight="1">
      <c r="A145" s="12"/>
      <c r="B145" s="189"/>
      <c r="C145" s="190"/>
      <c r="D145" s="191" t="s">
        <v>71</v>
      </c>
      <c r="E145" s="203" t="s">
        <v>573</v>
      </c>
      <c r="F145" s="203" t="s">
        <v>574</v>
      </c>
      <c r="G145" s="190"/>
      <c r="H145" s="190"/>
      <c r="I145" s="193"/>
      <c r="J145" s="204">
        <f>BK145</f>
        <v>0</v>
      </c>
      <c r="K145" s="190"/>
      <c r="L145" s="195"/>
      <c r="M145" s="196"/>
      <c r="N145" s="197"/>
      <c r="O145" s="197"/>
      <c r="P145" s="198">
        <f>SUM(P146:P172)</f>
        <v>0</v>
      </c>
      <c r="Q145" s="197"/>
      <c r="R145" s="198">
        <f>SUM(R146:R172)</f>
        <v>0</v>
      </c>
      <c r="S145" s="197"/>
      <c r="T145" s="199">
        <f>SUM(T146:T172)</f>
        <v>0</v>
      </c>
      <c r="U145" s="12"/>
      <c r="V145" s="12"/>
      <c r="W145" s="12"/>
      <c r="X145" s="12"/>
      <c r="Y145" s="12"/>
      <c r="Z145" s="12"/>
      <c r="AA145" s="12"/>
      <c r="AB145" s="12"/>
      <c r="AC145" s="12"/>
      <c r="AD145" s="12"/>
      <c r="AE145" s="12"/>
      <c r="AR145" s="200" t="s">
        <v>151</v>
      </c>
      <c r="AT145" s="201" t="s">
        <v>71</v>
      </c>
      <c r="AU145" s="201" t="s">
        <v>80</v>
      </c>
      <c r="AY145" s="200" t="s">
        <v>134</v>
      </c>
      <c r="BK145" s="202">
        <f>SUM(BK146:BK172)</f>
        <v>0</v>
      </c>
    </row>
    <row r="146" s="2" customFormat="1" ht="21.75" customHeight="1">
      <c r="A146" s="39"/>
      <c r="B146" s="40"/>
      <c r="C146" s="205" t="s">
        <v>258</v>
      </c>
      <c r="D146" s="205" t="s">
        <v>137</v>
      </c>
      <c r="E146" s="206" t="s">
        <v>575</v>
      </c>
      <c r="F146" s="207" t="s">
        <v>576</v>
      </c>
      <c r="G146" s="208" t="s">
        <v>284</v>
      </c>
      <c r="H146" s="209">
        <v>1</v>
      </c>
      <c r="I146" s="210"/>
      <c r="J146" s="211">
        <f>ROUND(I146*H146,2)</f>
        <v>0</v>
      </c>
      <c r="K146" s="207" t="s">
        <v>141</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293</v>
      </c>
      <c r="AT146" s="216" t="s">
        <v>137</v>
      </c>
      <c r="AU146" s="216" t="s">
        <v>82</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293</v>
      </c>
      <c r="BM146" s="216" t="s">
        <v>261</v>
      </c>
    </row>
    <row r="147" s="2" customFormat="1">
      <c r="A147" s="39"/>
      <c r="B147" s="40"/>
      <c r="C147" s="41"/>
      <c r="D147" s="218" t="s">
        <v>143</v>
      </c>
      <c r="E147" s="41"/>
      <c r="F147" s="219" t="s">
        <v>576</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82</v>
      </c>
    </row>
    <row r="148" s="2" customFormat="1" ht="24.15" customHeight="1">
      <c r="A148" s="39"/>
      <c r="B148" s="40"/>
      <c r="C148" s="205" t="s">
        <v>201</v>
      </c>
      <c r="D148" s="205" t="s">
        <v>137</v>
      </c>
      <c r="E148" s="206" t="s">
        <v>577</v>
      </c>
      <c r="F148" s="207" t="s">
        <v>578</v>
      </c>
      <c r="G148" s="208" t="s">
        <v>270</v>
      </c>
      <c r="H148" s="209">
        <v>110</v>
      </c>
      <c r="I148" s="210"/>
      <c r="J148" s="211">
        <f>ROUND(I148*H148,2)</f>
        <v>0</v>
      </c>
      <c r="K148" s="207" t="s">
        <v>141</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293</v>
      </c>
      <c r="AT148" s="216" t="s">
        <v>137</v>
      </c>
      <c r="AU148" s="216" t="s">
        <v>82</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293</v>
      </c>
      <c r="BM148" s="216" t="s">
        <v>266</v>
      </c>
    </row>
    <row r="149" s="2" customFormat="1">
      <c r="A149" s="39"/>
      <c r="B149" s="40"/>
      <c r="C149" s="41"/>
      <c r="D149" s="218" t="s">
        <v>143</v>
      </c>
      <c r="E149" s="41"/>
      <c r="F149" s="219" t="s">
        <v>578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82</v>
      </c>
    </row>
    <row r="150" s="2" customFormat="1" ht="24.15" customHeight="1">
      <c r="A150" s="39"/>
      <c r="B150" s="40"/>
      <c r="C150" s="205" t="s">
        <v>267</v>
      </c>
      <c r="D150" s="205" t="s">
        <v>137</v>
      </c>
      <c r="E150" s="206" t="s">
        <v>579</v>
      </c>
      <c r="F150" s="207" t="s">
        <v>580</v>
      </c>
      <c r="G150" s="208" t="s">
        <v>270</v>
      </c>
      <c r="H150" s="209">
        <v>15</v>
      </c>
      <c r="I150" s="210"/>
      <c r="J150" s="211">
        <f>ROUND(I150*H150,2)</f>
        <v>0</v>
      </c>
      <c r="K150" s="207" t="s">
        <v>141</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293</v>
      </c>
      <c r="AT150" s="216" t="s">
        <v>137</v>
      </c>
      <c r="AU150" s="216" t="s">
        <v>82</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293</v>
      </c>
      <c r="BM150" s="216" t="s">
        <v>271</v>
      </c>
    </row>
    <row r="151" s="2" customFormat="1">
      <c r="A151" s="39"/>
      <c r="B151" s="40"/>
      <c r="C151" s="41"/>
      <c r="D151" s="218" t="s">
        <v>143</v>
      </c>
      <c r="E151" s="41"/>
      <c r="F151" s="219" t="s">
        <v>580</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82</v>
      </c>
    </row>
    <row r="152" s="2" customFormat="1" ht="24.15" customHeight="1">
      <c r="A152" s="39"/>
      <c r="B152" s="40"/>
      <c r="C152" s="205" t="s">
        <v>205</v>
      </c>
      <c r="D152" s="205" t="s">
        <v>137</v>
      </c>
      <c r="E152" s="206" t="s">
        <v>581</v>
      </c>
      <c r="F152" s="207" t="s">
        <v>582</v>
      </c>
      <c r="G152" s="208" t="s">
        <v>270</v>
      </c>
      <c r="H152" s="209">
        <v>80</v>
      </c>
      <c r="I152" s="210"/>
      <c r="J152" s="211">
        <f>ROUND(I152*H152,2)</f>
        <v>0</v>
      </c>
      <c r="K152" s="207" t="s">
        <v>141</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293</v>
      </c>
      <c r="AT152" s="216" t="s">
        <v>137</v>
      </c>
      <c r="AU152" s="216" t="s">
        <v>82</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293</v>
      </c>
      <c r="BM152" s="216" t="s">
        <v>274</v>
      </c>
    </row>
    <row r="153" s="2" customFormat="1">
      <c r="A153" s="39"/>
      <c r="B153" s="40"/>
      <c r="C153" s="41"/>
      <c r="D153" s="218" t="s">
        <v>143</v>
      </c>
      <c r="E153" s="41"/>
      <c r="F153" s="219" t="s">
        <v>582</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82</v>
      </c>
    </row>
    <row r="154" s="2" customFormat="1" ht="24.15" customHeight="1">
      <c r="A154" s="39"/>
      <c r="B154" s="40"/>
      <c r="C154" s="205" t="s">
        <v>275</v>
      </c>
      <c r="D154" s="205" t="s">
        <v>137</v>
      </c>
      <c r="E154" s="206" t="s">
        <v>583</v>
      </c>
      <c r="F154" s="207" t="s">
        <v>584</v>
      </c>
      <c r="G154" s="208" t="s">
        <v>270</v>
      </c>
      <c r="H154" s="209">
        <v>160</v>
      </c>
      <c r="I154" s="210"/>
      <c r="J154" s="211">
        <f>ROUND(I154*H154,2)</f>
        <v>0</v>
      </c>
      <c r="K154" s="207" t="s">
        <v>141</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293</v>
      </c>
      <c r="AT154" s="216" t="s">
        <v>137</v>
      </c>
      <c r="AU154" s="216" t="s">
        <v>82</v>
      </c>
      <c r="AY154" s="18" t="s">
        <v>134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293</v>
      </c>
      <c r="BM154" s="216" t="s">
        <v>278</v>
      </c>
    </row>
    <row r="155" s="2" customFormat="1">
      <c r="A155" s="39"/>
      <c r="B155" s="40"/>
      <c r="C155" s="41"/>
      <c r="D155" s="218" t="s">
        <v>143</v>
      </c>
      <c r="E155" s="41"/>
      <c r="F155" s="219" t="s">
        <v>584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143</v>
      </c>
      <c r="AU155" s="18" t="s">
        <v>82</v>
      </c>
    </row>
    <row r="156" s="2" customFormat="1" ht="24.15" customHeight="1">
      <c r="A156" s="39"/>
      <c r="B156" s="40"/>
      <c r="C156" s="205" t="s">
        <v>208</v>
      </c>
      <c r="D156" s="205" t="s">
        <v>137</v>
      </c>
      <c r="E156" s="206" t="s">
        <v>585</v>
      </c>
      <c r="F156" s="207" t="s">
        <v>586</v>
      </c>
      <c r="G156" s="208" t="s">
        <v>284</v>
      </c>
      <c r="H156" s="209">
        <v>1</v>
      </c>
      <c r="I156" s="210"/>
      <c r="J156" s="211">
        <f>ROUND(I156*H156,2)</f>
        <v>0</v>
      </c>
      <c r="K156" s="207" t="s">
        <v>141</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293</v>
      </c>
      <c r="AT156" s="216" t="s">
        <v>137</v>
      </c>
      <c r="AU156" s="216" t="s">
        <v>82</v>
      </c>
      <c r="AY156" s="18" t="s">
        <v>134</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293</v>
      </c>
      <c r="BM156" s="216" t="s">
        <v>285</v>
      </c>
    </row>
    <row r="157" s="2" customFormat="1">
      <c r="A157" s="39"/>
      <c r="B157" s="40"/>
      <c r="C157" s="41"/>
      <c r="D157" s="218" t="s">
        <v>143</v>
      </c>
      <c r="E157" s="41"/>
      <c r="F157" s="219" t="s">
        <v>586</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143</v>
      </c>
      <c r="AU157" s="18" t="s">
        <v>82</v>
      </c>
    </row>
    <row r="158" s="2" customFormat="1" ht="24.15" customHeight="1">
      <c r="A158" s="39"/>
      <c r="B158" s="40"/>
      <c r="C158" s="205" t="s">
        <v>287</v>
      </c>
      <c r="D158" s="205" t="s">
        <v>137</v>
      </c>
      <c r="E158" s="206" t="s">
        <v>549</v>
      </c>
      <c r="F158" s="207" t="s">
        <v>550</v>
      </c>
      <c r="G158" s="208" t="s">
        <v>270</v>
      </c>
      <c r="H158" s="209">
        <v>40</v>
      </c>
      <c r="I158" s="210"/>
      <c r="J158" s="211">
        <f>ROUND(I158*H158,2)</f>
        <v>0</v>
      </c>
      <c r="K158" s="207" t="s">
        <v>141</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293</v>
      </c>
      <c r="AT158" s="216" t="s">
        <v>137</v>
      </c>
      <c r="AU158" s="216" t="s">
        <v>82</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293</v>
      </c>
      <c r="BM158" s="216" t="s">
        <v>290</v>
      </c>
    </row>
    <row r="159" s="2" customFormat="1">
      <c r="A159" s="39"/>
      <c r="B159" s="40"/>
      <c r="C159" s="41"/>
      <c r="D159" s="218" t="s">
        <v>143</v>
      </c>
      <c r="E159" s="41"/>
      <c r="F159" s="219" t="s">
        <v>550</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82</v>
      </c>
    </row>
    <row r="160" s="2" customFormat="1" ht="24.15" customHeight="1">
      <c r="A160" s="39"/>
      <c r="B160" s="40"/>
      <c r="C160" s="205" t="s">
        <v>215</v>
      </c>
      <c r="D160" s="205" t="s">
        <v>137</v>
      </c>
      <c r="E160" s="206" t="s">
        <v>587</v>
      </c>
      <c r="F160" s="207" t="s">
        <v>588</v>
      </c>
      <c r="G160" s="208" t="s">
        <v>284</v>
      </c>
      <c r="H160" s="209">
        <v>2</v>
      </c>
      <c r="I160" s="210"/>
      <c r="J160" s="211">
        <f>ROUND(I160*H160,2)</f>
        <v>0</v>
      </c>
      <c r="K160" s="207" t="s">
        <v>141</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293</v>
      </c>
      <c r="AT160" s="216" t="s">
        <v>137</v>
      </c>
      <c r="AU160" s="216" t="s">
        <v>82</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293</v>
      </c>
      <c r="BM160" s="216" t="s">
        <v>293</v>
      </c>
    </row>
    <row r="161" s="2" customFormat="1">
      <c r="A161" s="39"/>
      <c r="B161" s="40"/>
      <c r="C161" s="41"/>
      <c r="D161" s="218" t="s">
        <v>143</v>
      </c>
      <c r="E161" s="41"/>
      <c r="F161" s="219" t="s">
        <v>588</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82</v>
      </c>
    </row>
    <row r="162" s="2" customFormat="1" ht="24.15" customHeight="1">
      <c r="A162" s="39"/>
      <c r="B162" s="40"/>
      <c r="C162" s="205" t="s">
        <v>294</v>
      </c>
      <c r="D162" s="205" t="s">
        <v>137</v>
      </c>
      <c r="E162" s="206" t="s">
        <v>589</v>
      </c>
      <c r="F162" s="207" t="s">
        <v>590</v>
      </c>
      <c r="G162" s="208" t="s">
        <v>284</v>
      </c>
      <c r="H162" s="209">
        <v>40</v>
      </c>
      <c r="I162" s="210"/>
      <c r="J162" s="211">
        <f>ROUND(I162*H162,2)</f>
        <v>0</v>
      </c>
      <c r="K162" s="207" t="s">
        <v>141</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293</v>
      </c>
      <c r="AT162" s="216" t="s">
        <v>137</v>
      </c>
      <c r="AU162" s="216" t="s">
        <v>82</v>
      </c>
      <c r="AY162" s="18" t="s">
        <v>134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293</v>
      </c>
      <c r="BM162" s="216" t="s">
        <v>297</v>
      </c>
    </row>
    <row r="163" s="2" customFormat="1">
      <c r="A163" s="39"/>
      <c r="B163" s="40"/>
      <c r="C163" s="41"/>
      <c r="D163" s="218" t="s">
        <v>143</v>
      </c>
      <c r="E163" s="41"/>
      <c r="F163" s="219" t="s">
        <v>590</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143</v>
      </c>
      <c r="AU163" s="18" t="s">
        <v>82</v>
      </c>
    </row>
    <row r="164" s="2" customFormat="1" ht="24.15" customHeight="1">
      <c r="A164" s="39"/>
      <c r="B164" s="40"/>
      <c r="C164" s="205" t="s">
        <v>220</v>
      </c>
      <c r="D164" s="205" t="s">
        <v>137</v>
      </c>
      <c r="E164" s="206" t="s">
        <v>591</v>
      </c>
      <c r="F164" s="207" t="s">
        <v>592</v>
      </c>
      <c r="G164" s="208" t="s">
        <v>284</v>
      </c>
      <c r="H164" s="209">
        <v>1</v>
      </c>
      <c r="I164" s="210"/>
      <c r="J164" s="211">
        <f>ROUND(I164*H164,2)</f>
        <v>0</v>
      </c>
      <c r="K164" s="207" t="s">
        <v>141</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293</v>
      </c>
      <c r="AT164" s="216" t="s">
        <v>137</v>
      </c>
      <c r="AU164" s="216" t="s">
        <v>82</v>
      </c>
      <c r="AY164" s="18" t="s">
        <v>134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293</v>
      </c>
      <c r="BM164" s="216" t="s">
        <v>301</v>
      </c>
    </row>
    <row r="165" s="2" customFormat="1">
      <c r="A165" s="39"/>
      <c r="B165" s="40"/>
      <c r="C165" s="41"/>
      <c r="D165" s="218" t="s">
        <v>143</v>
      </c>
      <c r="E165" s="41"/>
      <c r="F165" s="219" t="s">
        <v>592</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82</v>
      </c>
    </row>
    <row r="166" s="2" customFormat="1">
      <c r="A166" s="39"/>
      <c r="B166" s="40"/>
      <c r="C166" s="41"/>
      <c r="D166" s="218" t="s">
        <v>146</v>
      </c>
      <c r="E166" s="41"/>
      <c r="F166" s="223" t="s">
        <v>593</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146</v>
      </c>
      <c r="AU166" s="18" t="s">
        <v>82</v>
      </c>
    </row>
    <row r="167" s="2" customFormat="1" ht="16.5" customHeight="1">
      <c r="A167" s="39"/>
      <c r="B167" s="40"/>
      <c r="C167" s="205" t="s">
        <v>302</v>
      </c>
      <c r="D167" s="205" t="s">
        <v>137</v>
      </c>
      <c r="E167" s="206" t="s">
        <v>594</v>
      </c>
      <c r="F167" s="207" t="s">
        <v>595</v>
      </c>
      <c r="G167" s="208" t="s">
        <v>401</v>
      </c>
      <c r="H167" s="209">
        <v>1</v>
      </c>
      <c r="I167" s="210"/>
      <c r="J167" s="211">
        <f>ROUND(I167*H167,2)</f>
        <v>0</v>
      </c>
      <c r="K167" s="207" t="s">
        <v>141</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293</v>
      </c>
      <c r="AT167" s="216" t="s">
        <v>137</v>
      </c>
      <c r="AU167" s="216" t="s">
        <v>82</v>
      </c>
      <c r="AY167" s="18" t="s">
        <v>134</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293</v>
      </c>
      <c r="BM167" s="216" t="s">
        <v>305</v>
      </c>
    </row>
    <row r="168" s="2" customFormat="1">
      <c r="A168" s="39"/>
      <c r="B168" s="40"/>
      <c r="C168" s="41"/>
      <c r="D168" s="218" t="s">
        <v>143</v>
      </c>
      <c r="E168" s="41"/>
      <c r="F168" s="219" t="s">
        <v>595</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143</v>
      </c>
      <c r="AU168" s="18" t="s">
        <v>82</v>
      </c>
    </row>
    <row r="169" s="2" customFormat="1" ht="37.8" customHeight="1">
      <c r="A169" s="39"/>
      <c r="B169" s="40"/>
      <c r="C169" s="205" t="s">
        <v>224</v>
      </c>
      <c r="D169" s="205" t="s">
        <v>137</v>
      </c>
      <c r="E169" s="206" t="s">
        <v>596</v>
      </c>
      <c r="F169" s="207" t="s">
        <v>597</v>
      </c>
      <c r="G169" s="208" t="s">
        <v>270</v>
      </c>
      <c r="H169" s="209">
        <v>100</v>
      </c>
      <c r="I169" s="210"/>
      <c r="J169" s="211">
        <f>ROUND(I169*H169,2)</f>
        <v>0</v>
      </c>
      <c r="K169" s="207" t="s">
        <v>141</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293</v>
      </c>
      <c r="AT169" s="216" t="s">
        <v>137</v>
      </c>
      <c r="AU169" s="216" t="s">
        <v>82</v>
      </c>
      <c r="AY169" s="18" t="s">
        <v>134</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293</v>
      </c>
      <c r="BM169" s="216" t="s">
        <v>308</v>
      </c>
    </row>
    <row r="170" s="2" customFormat="1">
      <c r="A170" s="39"/>
      <c r="B170" s="40"/>
      <c r="C170" s="41"/>
      <c r="D170" s="218" t="s">
        <v>143</v>
      </c>
      <c r="E170" s="41"/>
      <c r="F170" s="219" t="s">
        <v>597</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143</v>
      </c>
      <c r="AU170" s="18" t="s">
        <v>82</v>
      </c>
    </row>
    <row r="171" s="2" customFormat="1" ht="24.15" customHeight="1">
      <c r="A171" s="39"/>
      <c r="B171" s="40"/>
      <c r="C171" s="205" t="s">
        <v>309</v>
      </c>
      <c r="D171" s="205" t="s">
        <v>137</v>
      </c>
      <c r="E171" s="206" t="s">
        <v>598</v>
      </c>
      <c r="F171" s="207" t="s">
        <v>599</v>
      </c>
      <c r="G171" s="208" t="s">
        <v>270</v>
      </c>
      <c r="H171" s="209">
        <v>70</v>
      </c>
      <c r="I171" s="210"/>
      <c r="J171" s="211">
        <f>ROUND(I171*H171,2)</f>
        <v>0</v>
      </c>
      <c r="K171" s="207" t="s">
        <v>141</v>
      </c>
      <c r="L171" s="45"/>
      <c r="M171" s="212" t="s">
        <v>19</v>
      </c>
      <c r="N171" s="213"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293</v>
      </c>
      <c r="AT171" s="216" t="s">
        <v>137</v>
      </c>
      <c r="AU171" s="216" t="s">
        <v>82</v>
      </c>
      <c r="AY171" s="18" t="s">
        <v>134</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293</v>
      </c>
      <c r="BM171" s="216" t="s">
        <v>312</v>
      </c>
    </row>
    <row r="172" s="2" customFormat="1">
      <c r="A172" s="39"/>
      <c r="B172" s="40"/>
      <c r="C172" s="41"/>
      <c r="D172" s="218" t="s">
        <v>143</v>
      </c>
      <c r="E172" s="41"/>
      <c r="F172" s="219" t="s">
        <v>599</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143</v>
      </c>
      <c r="AU172" s="18" t="s">
        <v>82</v>
      </c>
    </row>
    <row r="173" s="12" customFormat="1" ht="22.8" customHeight="1">
      <c r="A173" s="12"/>
      <c r="B173" s="189"/>
      <c r="C173" s="190"/>
      <c r="D173" s="191" t="s">
        <v>71</v>
      </c>
      <c r="E173" s="203" t="s">
        <v>600</v>
      </c>
      <c r="F173" s="203" t="s">
        <v>601</v>
      </c>
      <c r="G173" s="190"/>
      <c r="H173" s="190"/>
      <c r="I173" s="193"/>
      <c r="J173" s="204">
        <f>BK173</f>
        <v>0</v>
      </c>
      <c r="K173" s="190"/>
      <c r="L173" s="195"/>
      <c r="M173" s="196"/>
      <c r="N173" s="197"/>
      <c r="O173" s="197"/>
      <c r="P173" s="198">
        <f>SUM(P174:P191)</f>
        <v>0</v>
      </c>
      <c r="Q173" s="197"/>
      <c r="R173" s="198">
        <f>SUM(R174:R191)</f>
        <v>0</v>
      </c>
      <c r="S173" s="197"/>
      <c r="T173" s="199">
        <f>SUM(T174:T191)</f>
        <v>0</v>
      </c>
      <c r="U173" s="12"/>
      <c r="V173" s="12"/>
      <c r="W173" s="12"/>
      <c r="X173" s="12"/>
      <c r="Y173" s="12"/>
      <c r="Z173" s="12"/>
      <c r="AA173" s="12"/>
      <c r="AB173" s="12"/>
      <c r="AC173" s="12"/>
      <c r="AD173" s="12"/>
      <c r="AE173" s="12"/>
      <c r="AR173" s="200" t="s">
        <v>151</v>
      </c>
      <c r="AT173" s="201" t="s">
        <v>71</v>
      </c>
      <c r="AU173" s="201" t="s">
        <v>80</v>
      </c>
      <c r="AY173" s="200" t="s">
        <v>134</v>
      </c>
      <c r="BK173" s="202">
        <f>SUM(BK174:BK191)</f>
        <v>0</v>
      </c>
    </row>
    <row r="174" s="2" customFormat="1" ht="16.5" customHeight="1">
      <c r="A174" s="39"/>
      <c r="B174" s="40"/>
      <c r="C174" s="205" t="s">
        <v>229</v>
      </c>
      <c r="D174" s="205" t="s">
        <v>137</v>
      </c>
      <c r="E174" s="206" t="s">
        <v>602</v>
      </c>
      <c r="F174" s="207" t="s">
        <v>603</v>
      </c>
      <c r="G174" s="208" t="s">
        <v>214</v>
      </c>
      <c r="H174" s="209">
        <v>1</v>
      </c>
      <c r="I174" s="210"/>
      <c r="J174" s="211">
        <f>ROUND(I174*H174,2)</f>
        <v>0</v>
      </c>
      <c r="K174" s="207" t="s">
        <v>141</v>
      </c>
      <c r="L174" s="45"/>
      <c r="M174" s="212" t="s">
        <v>19</v>
      </c>
      <c r="N174" s="213"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293</v>
      </c>
      <c r="AT174" s="216" t="s">
        <v>137</v>
      </c>
      <c r="AU174" s="216" t="s">
        <v>82</v>
      </c>
      <c r="AY174" s="18" t="s">
        <v>134</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293</v>
      </c>
      <c r="BM174" s="216" t="s">
        <v>315</v>
      </c>
    </row>
    <row r="175" s="2" customFormat="1">
      <c r="A175" s="39"/>
      <c r="B175" s="40"/>
      <c r="C175" s="41"/>
      <c r="D175" s="218" t="s">
        <v>143</v>
      </c>
      <c r="E175" s="41"/>
      <c r="F175" s="219" t="s">
        <v>603</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143</v>
      </c>
      <c r="AU175" s="18" t="s">
        <v>82</v>
      </c>
    </row>
    <row r="176" s="2" customFormat="1">
      <c r="A176" s="39"/>
      <c r="B176" s="40"/>
      <c r="C176" s="41"/>
      <c r="D176" s="218" t="s">
        <v>146</v>
      </c>
      <c r="E176" s="41"/>
      <c r="F176" s="223" t="s">
        <v>604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146</v>
      </c>
      <c r="AU176" s="18" t="s">
        <v>82</v>
      </c>
    </row>
    <row r="177" s="2" customFormat="1" ht="24.15" customHeight="1">
      <c r="A177" s="39"/>
      <c r="B177" s="40"/>
      <c r="C177" s="205" t="s">
        <v>316</v>
      </c>
      <c r="D177" s="205" t="s">
        <v>137</v>
      </c>
      <c r="E177" s="206" t="s">
        <v>605</v>
      </c>
      <c r="F177" s="207" t="s">
        <v>606</v>
      </c>
      <c r="G177" s="208" t="s">
        <v>214</v>
      </c>
      <c r="H177" s="209">
        <v>10</v>
      </c>
      <c r="I177" s="210"/>
      <c r="J177" s="211">
        <f>ROUND(I177*H177,2)</f>
        <v>0</v>
      </c>
      <c r="K177" s="207" t="s">
        <v>141</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293</v>
      </c>
      <c r="AT177" s="216" t="s">
        <v>137</v>
      </c>
      <c r="AU177" s="216" t="s">
        <v>82</v>
      </c>
      <c r="AY177" s="18" t="s">
        <v>134</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293</v>
      </c>
      <c r="BM177" s="216" t="s">
        <v>319</v>
      </c>
    </row>
    <row r="178" s="2" customFormat="1">
      <c r="A178" s="39"/>
      <c r="B178" s="40"/>
      <c r="C178" s="41"/>
      <c r="D178" s="218" t="s">
        <v>143</v>
      </c>
      <c r="E178" s="41"/>
      <c r="F178" s="219" t="s">
        <v>606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143</v>
      </c>
      <c r="AU178" s="18" t="s">
        <v>82</v>
      </c>
    </row>
    <row r="179" s="2" customFormat="1">
      <c r="A179" s="39"/>
      <c r="B179" s="40"/>
      <c r="C179" s="41"/>
      <c r="D179" s="218" t="s">
        <v>146</v>
      </c>
      <c r="E179" s="41"/>
      <c r="F179" s="223" t="s">
        <v>604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146</v>
      </c>
      <c r="AU179" s="18" t="s">
        <v>82</v>
      </c>
    </row>
    <row r="180" s="2" customFormat="1" ht="24.15" customHeight="1">
      <c r="A180" s="39"/>
      <c r="B180" s="40"/>
      <c r="C180" s="205" t="s">
        <v>233</v>
      </c>
      <c r="D180" s="205" t="s">
        <v>137</v>
      </c>
      <c r="E180" s="206" t="s">
        <v>607</v>
      </c>
      <c r="F180" s="207" t="s">
        <v>608</v>
      </c>
      <c r="G180" s="208" t="s">
        <v>284</v>
      </c>
      <c r="H180" s="209">
        <v>10</v>
      </c>
      <c r="I180" s="210"/>
      <c r="J180" s="211">
        <f>ROUND(I180*H180,2)</f>
        <v>0</v>
      </c>
      <c r="K180" s="207" t="s">
        <v>141</v>
      </c>
      <c r="L180" s="45"/>
      <c r="M180" s="212" t="s">
        <v>19</v>
      </c>
      <c r="N180" s="213"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293</v>
      </c>
      <c r="AT180" s="216" t="s">
        <v>137</v>
      </c>
      <c r="AU180" s="216" t="s">
        <v>82</v>
      </c>
      <c r="AY180" s="18" t="s">
        <v>134</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293</v>
      </c>
      <c r="BM180" s="216" t="s">
        <v>325</v>
      </c>
    </row>
    <row r="181" s="2" customFormat="1">
      <c r="A181" s="39"/>
      <c r="B181" s="40"/>
      <c r="C181" s="41"/>
      <c r="D181" s="218" t="s">
        <v>143</v>
      </c>
      <c r="E181" s="41"/>
      <c r="F181" s="219" t="s">
        <v>608</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143</v>
      </c>
      <c r="AU181" s="18" t="s">
        <v>82</v>
      </c>
    </row>
    <row r="182" s="2" customFormat="1">
      <c r="A182" s="39"/>
      <c r="B182" s="40"/>
      <c r="C182" s="41"/>
      <c r="D182" s="218" t="s">
        <v>146</v>
      </c>
      <c r="E182" s="41"/>
      <c r="F182" s="223" t="s">
        <v>609</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146</v>
      </c>
      <c r="AU182" s="18" t="s">
        <v>82</v>
      </c>
    </row>
    <row r="183" s="2" customFormat="1" ht="24.15" customHeight="1">
      <c r="A183" s="39"/>
      <c r="B183" s="40"/>
      <c r="C183" s="205" t="s">
        <v>329</v>
      </c>
      <c r="D183" s="205" t="s">
        <v>137</v>
      </c>
      <c r="E183" s="206" t="s">
        <v>610</v>
      </c>
      <c r="F183" s="207" t="s">
        <v>611</v>
      </c>
      <c r="G183" s="208" t="s">
        <v>284</v>
      </c>
      <c r="H183" s="209">
        <v>20</v>
      </c>
      <c r="I183" s="210"/>
      <c r="J183" s="211">
        <f>ROUND(I183*H183,2)</f>
        <v>0</v>
      </c>
      <c r="K183" s="207" t="s">
        <v>141</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293</v>
      </c>
      <c r="AT183" s="216" t="s">
        <v>137</v>
      </c>
      <c r="AU183" s="216" t="s">
        <v>82</v>
      </c>
      <c r="AY183" s="18" t="s">
        <v>134</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293</v>
      </c>
      <c r="BM183" s="216" t="s">
        <v>332</v>
      </c>
    </row>
    <row r="184" s="2" customFormat="1">
      <c r="A184" s="39"/>
      <c r="B184" s="40"/>
      <c r="C184" s="41"/>
      <c r="D184" s="218" t="s">
        <v>143</v>
      </c>
      <c r="E184" s="41"/>
      <c r="F184" s="219" t="s">
        <v>611</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143</v>
      </c>
      <c r="AU184" s="18" t="s">
        <v>82</v>
      </c>
    </row>
    <row r="185" s="2" customFormat="1">
      <c r="A185" s="39"/>
      <c r="B185" s="40"/>
      <c r="C185" s="41"/>
      <c r="D185" s="218" t="s">
        <v>146</v>
      </c>
      <c r="E185" s="41"/>
      <c r="F185" s="223" t="s">
        <v>609</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146</v>
      </c>
      <c r="AU185" s="18" t="s">
        <v>82</v>
      </c>
    </row>
    <row r="186" s="2" customFormat="1" ht="24.15" customHeight="1">
      <c r="A186" s="39"/>
      <c r="B186" s="40"/>
      <c r="C186" s="205" t="s">
        <v>237</v>
      </c>
      <c r="D186" s="205" t="s">
        <v>137</v>
      </c>
      <c r="E186" s="206" t="s">
        <v>612</v>
      </c>
      <c r="F186" s="207" t="s">
        <v>613</v>
      </c>
      <c r="G186" s="208" t="s">
        <v>614</v>
      </c>
      <c r="H186" s="209">
        <v>0.5</v>
      </c>
      <c r="I186" s="210"/>
      <c r="J186" s="211">
        <f>ROUND(I186*H186,2)</f>
        <v>0</v>
      </c>
      <c r="K186" s="207" t="s">
        <v>141</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293</v>
      </c>
      <c r="AT186" s="216" t="s">
        <v>137</v>
      </c>
      <c r="AU186" s="216" t="s">
        <v>82</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293</v>
      </c>
      <c r="BM186" s="216" t="s">
        <v>337</v>
      </c>
    </row>
    <row r="187" s="2" customFormat="1">
      <c r="A187" s="39"/>
      <c r="B187" s="40"/>
      <c r="C187" s="41"/>
      <c r="D187" s="218" t="s">
        <v>143</v>
      </c>
      <c r="E187" s="41"/>
      <c r="F187" s="219" t="s">
        <v>613</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82</v>
      </c>
    </row>
    <row r="188" s="2" customFormat="1">
      <c r="A188" s="39"/>
      <c r="B188" s="40"/>
      <c r="C188" s="41"/>
      <c r="D188" s="218" t="s">
        <v>146</v>
      </c>
      <c r="E188" s="41"/>
      <c r="F188" s="223" t="s">
        <v>609</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146</v>
      </c>
      <c r="AU188" s="18" t="s">
        <v>82</v>
      </c>
    </row>
    <row r="189" s="2" customFormat="1" ht="24.15" customHeight="1">
      <c r="A189" s="39"/>
      <c r="B189" s="40"/>
      <c r="C189" s="205" t="s">
        <v>338</v>
      </c>
      <c r="D189" s="205" t="s">
        <v>137</v>
      </c>
      <c r="E189" s="206" t="s">
        <v>615</v>
      </c>
      <c r="F189" s="207" t="s">
        <v>616</v>
      </c>
      <c r="G189" s="208" t="s">
        <v>270</v>
      </c>
      <c r="H189" s="209">
        <v>50</v>
      </c>
      <c r="I189" s="210"/>
      <c r="J189" s="211">
        <f>ROUND(I189*H189,2)</f>
        <v>0</v>
      </c>
      <c r="K189" s="207" t="s">
        <v>141</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293</v>
      </c>
      <c r="AT189" s="216" t="s">
        <v>137</v>
      </c>
      <c r="AU189" s="216" t="s">
        <v>82</v>
      </c>
      <c r="AY189" s="18" t="s">
        <v>134</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293</v>
      </c>
      <c r="BM189" s="216" t="s">
        <v>341</v>
      </c>
    </row>
    <row r="190" s="2" customFormat="1">
      <c r="A190" s="39"/>
      <c r="B190" s="40"/>
      <c r="C190" s="41"/>
      <c r="D190" s="218" t="s">
        <v>143</v>
      </c>
      <c r="E190" s="41"/>
      <c r="F190" s="219" t="s">
        <v>616</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143</v>
      </c>
      <c r="AU190" s="18" t="s">
        <v>82</v>
      </c>
    </row>
    <row r="191" s="2" customFormat="1">
      <c r="A191" s="39"/>
      <c r="B191" s="40"/>
      <c r="C191" s="41"/>
      <c r="D191" s="218" t="s">
        <v>146</v>
      </c>
      <c r="E191" s="41"/>
      <c r="F191" s="223" t="s">
        <v>609</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146</v>
      </c>
      <c r="AU191" s="18" t="s">
        <v>82</v>
      </c>
    </row>
    <row r="192" s="12" customFormat="1" ht="25.92" customHeight="1">
      <c r="A192" s="12"/>
      <c r="B192" s="189"/>
      <c r="C192" s="190"/>
      <c r="D192" s="191" t="s">
        <v>71</v>
      </c>
      <c r="E192" s="192" t="s">
        <v>512</v>
      </c>
      <c r="F192" s="192" t="s">
        <v>513</v>
      </c>
      <c r="G192" s="190"/>
      <c r="H192" s="190"/>
      <c r="I192" s="193"/>
      <c r="J192" s="194">
        <f>BK192</f>
        <v>0</v>
      </c>
      <c r="K192" s="190"/>
      <c r="L192" s="195"/>
      <c r="M192" s="196"/>
      <c r="N192" s="197"/>
      <c r="O192" s="197"/>
      <c r="P192" s="198">
        <f>SUM(P193:P196)</f>
        <v>0</v>
      </c>
      <c r="Q192" s="197"/>
      <c r="R192" s="198">
        <f>SUM(R193:R196)</f>
        <v>0</v>
      </c>
      <c r="S192" s="197"/>
      <c r="T192" s="199">
        <f>SUM(T193:T196)</f>
        <v>0</v>
      </c>
      <c r="U192" s="12"/>
      <c r="V192" s="12"/>
      <c r="W192" s="12"/>
      <c r="X192" s="12"/>
      <c r="Y192" s="12"/>
      <c r="Z192" s="12"/>
      <c r="AA192" s="12"/>
      <c r="AB192" s="12"/>
      <c r="AC192" s="12"/>
      <c r="AD192" s="12"/>
      <c r="AE192" s="12"/>
      <c r="AR192" s="200" t="s">
        <v>142</v>
      </c>
      <c r="AT192" s="201" t="s">
        <v>71</v>
      </c>
      <c r="AU192" s="201" t="s">
        <v>72</v>
      </c>
      <c r="AY192" s="200" t="s">
        <v>134</v>
      </c>
      <c r="BK192" s="202">
        <f>SUM(BK193:BK196)</f>
        <v>0</v>
      </c>
    </row>
    <row r="193" s="2" customFormat="1" ht="16.5" customHeight="1">
      <c r="A193" s="39"/>
      <c r="B193" s="40"/>
      <c r="C193" s="205" t="s">
        <v>245</v>
      </c>
      <c r="D193" s="205" t="s">
        <v>137</v>
      </c>
      <c r="E193" s="206" t="s">
        <v>617</v>
      </c>
      <c r="F193" s="207" t="s">
        <v>618</v>
      </c>
      <c r="G193" s="208" t="s">
        <v>517</v>
      </c>
      <c r="H193" s="209">
        <v>24</v>
      </c>
      <c r="I193" s="210"/>
      <c r="J193" s="211">
        <f>ROUND(I193*H193,2)</f>
        <v>0</v>
      </c>
      <c r="K193" s="207" t="s">
        <v>141</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518</v>
      </c>
      <c r="AT193" s="216" t="s">
        <v>137</v>
      </c>
      <c r="AU193" s="216" t="s">
        <v>80</v>
      </c>
      <c r="AY193" s="18" t="s">
        <v>134</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518</v>
      </c>
      <c r="BM193" s="216" t="s">
        <v>347</v>
      </c>
    </row>
    <row r="194" s="2" customFormat="1">
      <c r="A194" s="39"/>
      <c r="B194" s="40"/>
      <c r="C194" s="41"/>
      <c r="D194" s="218" t="s">
        <v>143</v>
      </c>
      <c r="E194" s="41"/>
      <c r="F194" s="219" t="s">
        <v>618</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143</v>
      </c>
      <c r="AU194" s="18" t="s">
        <v>80</v>
      </c>
    </row>
    <row r="195" s="2" customFormat="1" ht="16.5" customHeight="1">
      <c r="A195" s="39"/>
      <c r="B195" s="40"/>
      <c r="C195" s="205" t="s">
        <v>349</v>
      </c>
      <c r="D195" s="205" t="s">
        <v>137</v>
      </c>
      <c r="E195" s="206" t="s">
        <v>619</v>
      </c>
      <c r="F195" s="207" t="s">
        <v>620</v>
      </c>
      <c r="G195" s="208" t="s">
        <v>517</v>
      </c>
      <c r="H195" s="209">
        <v>24</v>
      </c>
      <c r="I195" s="210"/>
      <c r="J195" s="211">
        <f>ROUND(I195*H195,2)</f>
        <v>0</v>
      </c>
      <c r="K195" s="207" t="s">
        <v>141</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518</v>
      </c>
      <c r="AT195" s="216" t="s">
        <v>137</v>
      </c>
      <c r="AU195" s="216" t="s">
        <v>80</v>
      </c>
      <c r="AY195" s="18" t="s">
        <v>134</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518</v>
      </c>
      <c r="BM195" s="216" t="s">
        <v>352</v>
      </c>
    </row>
    <row r="196" s="2" customFormat="1">
      <c r="A196" s="39"/>
      <c r="B196" s="40"/>
      <c r="C196" s="41"/>
      <c r="D196" s="218" t="s">
        <v>143</v>
      </c>
      <c r="E196" s="41"/>
      <c r="F196" s="219" t="s">
        <v>620</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143</v>
      </c>
      <c r="AU196" s="18" t="s">
        <v>80</v>
      </c>
    </row>
    <row r="197" s="12" customFormat="1" ht="25.92" customHeight="1">
      <c r="A197" s="12"/>
      <c r="B197" s="189"/>
      <c r="C197" s="190"/>
      <c r="D197" s="191" t="s">
        <v>71</v>
      </c>
      <c r="E197" s="192" t="s">
        <v>96</v>
      </c>
      <c r="F197" s="192" t="s">
        <v>621</v>
      </c>
      <c r="G197" s="190"/>
      <c r="H197" s="190"/>
      <c r="I197" s="193"/>
      <c r="J197" s="194">
        <f>BK197</f>
        <v>0</v>
      </c>
      <c r="K197" s="190"/>
      <c r="L197" s="195"/>
      <c r="M197" s="196"/>
      <c r="N197" s="197"/>
      <c r="O197" s="197"/>
      <c r="P197" s="198">
        <f>P198</f>
        <v>0</v>
      </c>
      <c r="Q197" s="197"/>
      <c r="R197" s="198">
        <f>R198</f>
        <v>0</v>
      </c>
      <c r="S197" s="197"/>
      <c r="T197" s="199">
        <f>T198</f>
        <v>0</v>
      </c>
      <c r="U197" s="12"/>
      <c r="V197" s="12"/>
      <c r="W197" s="12"/>
      <c r="X197" s="12"/>
      <c r="Y197" s="12"/>
      <c r="Z197" s="12"/>
      <c r="AA197" s="12"/>
      <c r="AB197" s="12"/>
      <c r="AC197" s="12"/>
      <c r="AD197" s="12"/>
      <c r="AE197" s="12"/>
      <c r="AR197" s="200" t="s">
        <v>158</v>
      </c>
      <c r="AT197" s="201" t="s">
        <v>71</v>
      </c>
      <c r="AU197" s="201" t="s">
        <v>72</v>
      </c>
      <c r="AY197" s="200" t="s">
        <v>134</v>
      </c>
      <c r="BK197" s="202">
        <f>BK198</f>
        <v>0</v>
      </c>
    </row>
    <row r="198" s="12" customFormat="1" ht="22.8" customHeight="1">
      <c r="A198" s="12"/>
      <c r="B198" s="189"/>
      <c r="C198" s="190"/>
      <c r="D198" s="191" t="s">
        <v>71</v>
      </c>
      <c r="E198" s="203" t="s">
        <v>72</v>
      </c>
      <c r="F198" s="203" t="s">
        <v>621</v>
      </c>
      <c r="G198" s="190"/>
      <c r="H198" s="190"/>
      <c r="I198" s="193"/>
      <c r="J198" s="204">
        <f>BK198</f>
        <v>0</v>
      </c>
      <c r="K198" s="190"/>
      <c r="L198" s="195"/>
      <c r="M198" s="196"/>
      <c r="N198" s="197"/>
      <c r="O198" s="197"/>
      <c r="P198" s="198">
        <f>SUM(P199:P208)</f>
        <v>0</v>
      </c>
      <c r="Q198" s="197"/>
      <c r="R198" s="198">
        <f>SUM(R199:R208)</f>
        <v>0</v>
      </c>
      <c r="S198" s="197"/>
      <c r="T198" s="199">
        <f>SUM(T199:T208)</f>
        <v>0</v>
      </c>
      <c r="U198" s="12"/>
      <c r="V198" s="12"/>
      <c r="W198" s="12"/>
      <c r="X198" s="12"/>
      <c r="Y198" s="12"/>
      <c r="Z198" s="12"/>
      <c r="AA198" s="12"/>
      <c r="AB198" s="12"/>
      <c r="AC198" s="12"/>
      <c r="AD198" s="12"/>
      <c r="AE198" s="12"/>
      <c r="AR198" s="200" t="s">
        <v>80</v>
      </c>
      <c r="AT198" s="201" t="s">
        <v>71</v>
      </c>
      <c r="AU198" s="201" t="s">
        <v>80</v>
      </c>
      <c r="AY198" s="200" t="s">
        <v>134</v>
      </c>
      <c r="BK198" s="202">
        <f>SUM(BK199:BK208)</f>
        <v>0</v>
      </c>
    </row>
    <row r="199" s="2" customFormat="1" ht="24.15" customHeight="1">
      <c r="A199" s="39"/>
      <c r="B199" s="40"/>
      <c r="C199" s="205" t="s">
        <v>249</v>
      </c>
      <c r="D199" s="205" t="s">
        <v>137</v>
      </c>
      <c r="E199" s="206" t="s">
        <v>622</v>
      </c>
      <c r="F199" s="207" t="s">
        <v>623</v>
      </c>
      <c r="G199" s="208" t="s">
        <v>624</v>
      </c>
      <c r="H199" s="209">
        <v>1</v>
      </c>
      <c r="I199" s="210"/>
      <c r="J199" s="211">
        <f>ROUND(I199*H199,2)</f>
        <v>0</v>
      </c>
      <c r="K199" s="207" t="s">
        <v>141</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142</v>
      </c>
      <c r="AT199" s="216" t="s">
        <v>137</v>
      </c>
      <c r="AU199" s="216" t="s">
        <v>82</v>
      </c>
      <c r="AY199" s="18" t="s">
        <v>134</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142</v>
      </c>
      <c r="BM199" s="216" t="s">
        <v>355</v>
      </c>
    </row>
    <row r="200" s="2" customFormat="1">
      <c r="A200" s="39"/>
      <c r="B200" s="40"/>
      <c r="C200" s="41"/>
      <c r="D200" s="218" t="s">
        <v>143</v>
      </c>
      <c r="E200" s="41"/>
      <c r="F200" s="219" t="s">
        <v>623</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143</v>
      </c>
      <c r="AU200" s="18" t="s">
        <v>82</v>
      </c>
    </row>
    <row r="201" s="2" customFormat="1" ht="16.5" customHeight="1">
      <c r="A201" s="39"/>
      <c r="B201" s="40"/>
      <c r="C201" s="205" t="s">
        <v>356</v>
      </c>
      <c r="D201" s="205" t="s">
        <v>137</v>
      </c>
      <c r="E201" s="206" t="s">
        <v>625</v>
      </c>
      <c r="F201" s="207" t="s">
        <v>626</v>
      </c>
      <c r="G201" s="208" t="s">
        <v>624</v>
      </c>
      <c r="H201" s="209">
        <v>1</v>
      </c>
      <c r="I201" s="210"/>
      <c r="J201" s="211">
        <f>ROUND(I201*H201,2)</f>
        <v>0</v>
      </c>
      <c r="K201" s="207" t="s">
        <v>141</v>
      </c>
      <c r="L201" s="45"/>
      <c r="M201" s="212" t="s">
        <v>19</v>
      </c>
      <c r="N201" s="213" t="s">
        <v>43</v>
      </c>
      <c r="O201" s="85"/>
      <c r="P201" s="214">
        <f>O201*H201</f>
        <v>0</v>
      </c>
      <c r="Q201" s="214">
        <v>0</v>
      </c>
      <c r="R201" s="214">
        <f>Q201*H201</f>
        <v>0</v>
      </c>
      <c r="S201" s="214">
        <v>0</v>
      </c>
      <c r="T201" s="215">
        <f>S201*H201</f>
        <v>0</v>
      </c>
      <c r="U201" s="39"/>
      <c r="V201" s="39"/>
      <c r="W201" s="39"/>
      <c r="X201" s="39"/>
      <c r="Y201" s="39"/>
      <c r="Z201" s="39"/>
      <c r="AA201" s="39"/>
      <c r="AB201" s="39"/>
      <c r="AC201" s="39"/>
      <c r="AD201" s="39"/>
      <c r="AE201" s="39"/>
      <c r="AR201" s="216" t="s">
        <v>142</v>
      </c>
      <c r="AT201" s="216" t="s">
        <v>137</v>
      </c>
      <c r="AU201" s="216" t="s">
        <v>82</v>
      </c>
      <c r="AY201" s="18" t="s">
        <v>134</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142</v>
      </c>
      <c r="BM201" s="216" t="s">
        <v>359</v>
      </c>
    </row>
    <row r="202" s="2" customFormat="1">
      <c r="A202" s="39"/>
      <c r="B202" s="40"/>
      <c r="C202" s="41"/>
      <c r="D202" s="218" t="s">
        <v>143</v>
      </c>
      <c r="E202" s="41"/>
      <c r="F202" s="219" t="s">
        <v>626</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143</v>
      </c>
      <c r="AU202" s="18" t="s">
        <v>82</v>
      </c>
    </row>
    <row r="203" s="2" customFormat="1" ht="21.75" customHeight="1">
      <c r="A203" s="39"/>
      <c r="B203" s="40"/>
      <c r="C203" s="205" t="s">
        <v>254</v>
      </c>
      <c r="D203" s="205" t="s">
        <v>137</v>
      </c>
      <c r="E203" s="206" t="s">
        <v>627</v>
      </c>
      <c r="F203" s="207" t="s">
        <v>628</v>
      </c>
      <c r="G203" s="208" t="s">
        <v>624</v>
      </c>
      <c r="H203" s="209">
        <v>1</v>
      </c>
      <c r="I203" s="210"/>
      <c r="J203" s="211">
        <f>ROUND(I203*H203,2)</f>
        <v>0</v>
      </c>
      <c r="K203" s="207" t="s">
        <v>141</v>
      </c>
      <c r="L203" s="45"/>
      <c r="M203" s="212" t="s">
        <v>19</v>
      </c>
      <c r="N203" s="213" t="s">
        <v>43</v>
      </c>
      <c r="O203" s="85"/>
      <c r="P203" s="214">
        <f>O203*H203</f>
        <v>0</v>
      </c>
      <c r="Q203" s="214">
        <v>0</v>
      </c>
      <c r="R203" s="214">
        <f>Q203*H203</f>
        <v>0</v>
      </c>
      <c r="S203" s="214">
        <v>0</v>
      </c>
      <c r="T203" s="215">
        <f>S203*H203</f>
        <v>0</v>
      </c>
      <c r="U203" s="39"/>
      <c r="V203" s="39"/>
      <c r="W203" s="39"/>
      <c r="X203" s="39"/>
      <c r="Y203" s="39"/>
      <c r="Z203" s="39"/>
      <c r="AA203" s="39"/>
      <c r="AB203" s="39"/>
      <c r="AC203" s="39"/>
      <c r="AD203" s="39"/>
      <c r="AE203" s="39"/>
      <c r="AR203" s="216" t="s">
        <v>142</v>
      </c>
      <c r="AT203" s="216" t="s">
        <v>137</v>
      </c>
      <c r="AU203" s="216" t="s">
        <v>82</v>
      </c>
      <c r="AY203" s="18" t="s">
        <v>134</v>
      </c>
      <c r="BE203" s="217">
        <f>IF(N203="základní",J203,0)</f>
        <v>0</v>
      </c>
      <c r="BF203" s="217">
        <f>IF(N203="snížená",J203,0)</f>
        <v>0</v>
      </c>
      <c r="BG203" s="217">
        <f>IF(N203="zákl. přenesená",J203,0)</f>
        <v>0</v>
      </c>
      <c r="BH203" s="217">
        <f>IF(N203="sníž. přenesená",J203,0)</f>
        <v>0</v>
      </c>
      <c r="BI203" s="217">
        <f>IF(N203="nulová",J203,0)</f>
        <v>0</v>
      </c>
      <c r="BJ203" s="18" t="s">
        <v>80</v>
      </c>
      <c r="BK203" s="217">
        <f>ROUND(I203*H203,2)</f>
        <v>0</v>
      </c>
      <c r="BL203" s="18" t="s">
        <v>142</v>
      </c>
      <c r="BM203" s="216" t="s">
        <v>362</v>
      </c>
    </row>
    <row r="204" s="2" customFormat="1">
      <c r="A204" s="39"/>
      <c r="B204" s="40"/>
      <c r="C204" s="41"/>
      <c r="D204" s="218" t="s">
        <v>143</v>
      </c>
      <c r="E204" s="41"/>
      <c r="F204" s="219" t="s">
        <v>628</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143</v>
      </c>
      <c r="AU204" s="18" t="s">
        <v>82</v>
      </c>
    </row>
    <row r="205" s="2" customFormat="1" ht="21.75" customHeight="1">
      <c r="A205" s="39"/>
      <c r="B205" s="40"/>
      <c r="C205" s="205" t="s">
        <v>363</v>
      </c>
      <c r="D205" s="205" t="s">
        <v>137</v>
      </c>
      <c r="E205" s="206" t="s">
        <v>629</v>
      </c>
      <c r="F205" s="207" t="s">
        <v>630</v>
      </c>
      <c r="G205" s="208" t="s">
        <v>624</v>
      </c>
      <c r="H205" s="209">
        <v>1</v>
      </c>
      <c r="I205" s="210"/>
      <c r="J205" s="211">
        <f>ROUND(I205*H205,2)</f>
        <v>0</v>
      </c>
      <c r="K205" s="207" t="s">
        <v>141</v>
      </c>
      <c r="L205" s="45"/>
      <c r="M205" s="212" t="s">
        <v>19</v>
      </c>
      <c r="N205" s="213" t="s">
        <v>43</v>
      </c>
      <c r="O205" s="85"/>
      <c r="P205" s="214">
        <f>O205*H205</f>
        <v>0</v>
      </c>
      <c r="Q205" s="214">
        <v>0</v>
      </c>
      <c r="R205" s="214">
        <f>Q205*H205</f>
        <v>0</v>
      </c>
      <c r="S205" s="214">
        <v>0</v>
      </c>
      <c r="T205" s="215">
        <f>S205*H205</f>
        <v>0</v>
      </c>
      <c r="U205" s="39"/>
      <c r="V205" s="39"/>
      <c r="W205" s="39"/>
      <c r="X205" s="39"/>
      <c r="Y205" s="39"/>
      <c r="Z205" s="39"/>
      <c r="AA205" s="39"/>
      <c r="AB205" s="39"/>
      <c r="AC205" s="39"/>
      <c r="AD205" s="39"/>
      <c r="AE205" s="39"/>
      <c r="AR205" s="216" t="s">
        <v>142</v>
      </c>
      <c r="AT205" s="216" t="s">
        <v>137</v>
      </c>
      <c r="AU205" s="216" t="s">
        <v>82</v>
      </c>
      <c r="AY205" s="18" t="s">
        <v>134</v>
      </c>
      <c r="BE205" s="217">
        <f>IF(N205="základní",J205,0)</f>
        <v>0</v>
      </c>
      <c r="BF205" s="217">
        <f>IF(N205="snížená",J205,0)</f>
        <v>0</v>
      </c>
      <c r="BG205" s="217">
        <f>IF(N205="zákl. přenesená",J205,0)</f>
        <v>0</v>
      </c>
      <c r="BH205" s="217">
        <f>IF(N205="sníž. přenesená",J205,0)</f>
        <v>0</v>
      </c>
      <c r="BI205" s="217">
        <f>IF(N205="nulová",J205,0)</f>
        <v>0</v>
      </c>
      <c r="BJ205" s="18" t="s">
        <v>80</v>
      </c>
      <c r="BK205" s="217">
        <f>ROUND(I205*H205,2)</f>
        <v>0</v>
      </c>
      <c r="BL205" s="18" t="s">
        <v>142</v>
      </c>
      <c r="BM205" s="216" t="s">
        <v>366</v>
      </c>
    </row>
    <row r="206" s="2" customFormat="1">
      <c r="A206" s="39"/>
      <c r="B206" s="40"/>
      <c r="C206" s="41"/>
      <c r="D206" s="218" t="s">
        <v>143</v>
      </c>
      <c r="E206" s="41"/>
      <c r="F206" s="219" t="s">
        <v>630</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143</v>
      </c>
      <c r="AU206" s="18" t="s">
        <v>82</v>
      </c>
    </row>
    <row r="207" s="2" customFormat="1" ht="16.5" customHeight="1">
      <c r="A207" s="39"/>
      <c r="B207" s="40"/>
      <c r="C207" s="205" t="s">
        <v>261</v>
      </c>
      <c r="D207" s="205" t="s">
        <v>137</v>
      </c>
      <c r="E207" s="206" t="s">
        <v>631</v>
      </c>
      <c r="F207" s="207" t="s">
        <v>632</v>
      </c>
      <c r="G207" s="208" t="s">
        <v>624</v>
      </c>
      <c r="H207" s="209">
        <v>1</v>
      </c>
      <c r="I207" s="210"/>
      <c r="J207" s="211">
        <f>ROUND(I207*H207,2)</f>
        <v>0</v>
      </c>
      <c r="K207" s="207" t="s">
        <v>141</v>
      </c>
      <c r="L207" s="45"/>
      <c r="M207" s="212" t="s">
        <v>19</v>
      </c>
      <c r="N207" s="213" t="s">
        <v>43</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142</v>
      </c>
      <c r="AT207" s="216" t="s">
        <v>137</v>
      </c>
      <c r="AU207" s="216" t="s">
        <v>82</v>
      </c>
      <c r="AY207" s="18" t="s">
        <v>134</v>
      </c>
      <c r="BE207" s="217">
        <f>IF(N207="základní",J207,0)</f>
        <v>0</v>
      </c>
      <c r="BF207" s="217">
        <f>IF(N207="snížená",J207,0)</f>
        <v>0</v>
      </c>
      <c r="BG207" s="217">
        <f>IF(N207="zákl. přenesená",J207,0)</f>
        <v>0</v>
      </c>
      <c r="BH207" s="217">
        <f>IF(N207="sníž. přenesená",J207,0)</f>
        <v>0</v>
      </c>
      <c r="BI207" s="217">
        <f>IF(N207="nulová",J207,0)</f>
        <v>0</v>
      </c>
      <c r="BJ207" s="18" t="s">
        <v>80</v>
      </c>
      <c r="BK207" s="217">
        <f>ROUND(I207*H207,2)</f>
        <v>0</v>
      </c>
      <c r="BL207" s="18" t="s">
        <v>142</v>
      </c>
      <c r="BM207" s="216" t="s">
        <v>370</v>
      </c>
    </row>
    <row r="208" s="2" customFormat="1">
      <c r="A208" s="39"/>
      <c r="B208" s="40"/>
      <c r="C208" s="41"/>
      <c r="D208" s="218" t="s">
        <v>143</v>
      </c>
      <c r="E208" s="41"/>
      <c r="F208" s="219" t="s">
        <v>632</v>
      </c>
      <c r="G208" s="41"/>
      <c r="H208" s="41"/>
      <c r="I208" s="220"/>
      <c r="J208" s="41"/>
      <c r="K208" s="41"/>
      <c r="L208" s="45"/>
      <c r="M208" s="266"/>
      <c r="N208" s="267"/>
      <c r="O208" s="268"/>
      <c r="P208" s="268"/>
      <c r="Q208" s="268"/>
      <c r="R208" s="268"/>
      <c r="S208" s="268"/>
      <c r="T208" s="269"/>
      <c r="U208" s="39"/>
      <c r="V208" s="39"/>
      <c r="W208" s="39"/>
      <c r="X208" s="39"/>
      <c r="Y208" s="39"/>
      <c r="Z208" s="39"/>
      <c r="AA208" s="39"/>
      <c r="AB208" s="39"/>
      <c r="AC208" s="39"/>
      <c r="AD208" s="39"/>
      <c r="AE208" s="39"/>
      <c r="AT208" s="18" t="s">
        <v>143</v>
      </c>
      <c r="AU208" s="18" t="s">
        <v>82</v>
      </c>
    </row>
    <row r="209" s="2" customFormat="1" ht="6.96" customHeight="1">
      <c r="A209" s="39"/>
      <c r="B209" s="60"/>
      <c r="C209" s="61"/>
      <c r="D209" s="61"/>
      <c r="E209" s="61"/>
      <c r="F209" s="61"/>
      <c r="G209" s="61"/>
      <c r="H209" s="61"/>
      <c r="I209" s="61"/>
      <c r="J209" s="61"/>
      <c r="K209" s="61"/>
      <c r="L209" s="45"/>
      <c r="M209" s="39"/>
      <c r="O209" s="39"/>
      <c r="P209" s="39"/>
      <c r="Q209" s="39"/>
      <c r="R209" s="39"/>
      <c r="S209" s="39"/>
      <c r="T209" s="39"/>
      <c r="U209" s="39"/>
      <c r="V209" s="39"/>
      <c r="W209" s="39"/>
      <c r="X209" s="39"/>
      <c r="Y209" s="39"/>
      <c r="Z209" s="39"/>
      <c r="AA209" s="39"/>
      <c r="AB209" s="39"/>
      <c r="AC209" s="39"/>
      <c r="AD209" s="39"/>
      <c r="AE209" s="39"/>
    </row>
  </sheetData>
  <sheetProtection sheet="1" autoFilter="0" formatColumns="0" formatRows="0" objects="1" scenarios="1" spinCount="100000" saltValue="ZyNSjGtzLoeJYx8a3E2I+nlPAujB+2fkYAn3HYdt0uscQRumx4jXCrzq30EQq8XgqhlRObrCdCYPj/W0ckSBpA==" hashValue="PIgOXmvvhrAgN9PS1JKozksyj6ebbR4bvpcHLvfeKznsKJN24PV2WenRy3YQmxkJxJK+SvlesUKMLfdngbxPGw==" algorithmName="SHA-512" password="CB6D"/>
  <autoFilter ref="C89:K208"/>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633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ROUND((SUM(BE84:BE201)),  2)</f>
        <v>0</v>
      </c>
      <c r="G33" s="39"/>
      <c r="H33" s="39"/>
      <c r="I33" s="149">
        <v>0.20999999999999999</v>
      </c>
      <c r="J33" s="148">
        <f>ROUND(((SUM(BE84:BE201))*I33),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ROUND((SUM(BF84:BF201)),  2)</f>
        <v>0</v>
      </c>
      <c r="G34" s="39"/>
      <c r="H34" s="39"/>
      <c r="I34" s="149">
        <v>0.14999999999999999</v>
      </c>
      <c r="J34" s="148">
        <f>ROUND(((SUM(BF84:BF201))*I34),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ROUND((SUM(BG84:BG201)),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ROUND((SUM(BH84:BH201)),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ROUND((SUM(BI84:BI201)),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05.1-b2 -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634</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635</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636</v>
      </c>
      <c r="E62" s="169"/>
      <c r="F62" s="169"/>
      <c r="G62" s="169"/>
      <c r="H62" s="169"/>
      <c r="I62" s="169"/>
      <c r="J62" s="170">
        <f>J122</f>
        <v>0</v>
      </c>
      <c r="K62" s="167"/>
      <c r="L62" s="171"/>
      <c r="S62" s="9"/>
      <c r="T62" s="9"/>
      <c r="U62" s="9"/>
      <c r="V62" s="9"/>
      <c r="W62" s="9"/>
      <c r="X62" s="9"/>
      <c r="Y62" s="9"/>
      <c r="Z62" s="9"/>
      <c r="AA62" s="9"/>
      <c r="AB62" s="9"/>
      <c r="AC62" s="9"/>
      <c r="AD62" s="9"/>
      <c r="AE62" s="9"/>
    </row>
    <row r="63" s="9" customFormat="1" ht="24.96" customHeight="1">
      <c r="A63" s="9"/>
      <c r="B63" s="166"/>
      <c r="C63" s="167"/>
      <c r="D63" s="168" t="s">
        <v>637</v>
      </c>
      <c r="E63" s="169"/>
      <c r="F63" s="169"/>
      <c r="G63" s="169"/>
      <c r="H63" s="169"/>
      <c r="I63" s="169"/>
      <c r="J63" s="170">
        <f>J133</f>
        <v>0</v>
      </c>
      <c r="K63" s="167"/>
      <c r="L63" s="171"/>
      <c r="S63" s="9"/>
      <c r="T63" s="9"/>
      <c r="U63" s="9"/>
      <c r="V63" s="9"/>
      <c r="W63" s="9"/>
      <c r="X63" s="9"/>
      <c r="Y63" s="9"/>
      <c r="Z63" s="9"/>
      <c r="AA63" s="9"/>
      <c r="AB63" s="9"/>
      <c r="AC63" s="9"/>
      <c r="AD63" s="9"/>
      <c r="AE63" s="9"/>
    </row>
    <row r="64" s="9" customFormat="1" ht="24.96" customHeight="1">
      <c r="A64" s="9"/>
      <c r="B64" s="166"/>
      <c r="C64" s="167"/>
      <c r="D64" s="168" t="s">
        <v>638</v>
      </c>
      <c r="E64" s="169"/>
      <c r="F64" s="169"/>
      <c r="G64" s="169"/>
      <c r="H64" s="169"/>
      <c r="I64" s="169"/>
      <c r="J64" s="170">
        <f>J172</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26.25" customHeight="1">
      <c r="A74" s="39"/>
      <c r="B74" s="40"/>
      <c r="C74" s="41"/>
      <c r="D74" s="41"/>
      <c r="E74" s="161" t="str">
        <f>E7</f>
        <v>INFRASTRUKTURA ZŠ CHOMUTOV - odb.učebny - cizí jazyk+IT -ZŠ Ak.Heyrovského, Chomutov - učebna 5.1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99</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05.1-b2 -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120</v>
      </c>
      <c r="D83" s="181" t="s">
        <v>57</v>
      </c>
      <c r="E83" s="181" t="s">
        <v>53</v>
      </c>
      <c r="F83" s="181" t="s">
        <v>54</v>
      </c>
      <c r="G83" s="181" t="s">
        <v>121</v>
      </c>
      <c r="H83" s="181" t="s">
        <v>122</v>
      </c>
      <c r="I83" s="181" t="s">
        <v>123</v>
      </c>
      <c r="J83" s="181" t="s">
        <v>103</v>
      </c>
      <c r="K83" s="182" t="s">
        <v>124</v>
      </c>
      <c r="L83" s="183"/>
      <c r="M83" s="93" t="s">
        <v>19</v>
      </c>
      <c r="N83" s="94" t="s">
        <v>42</v>
      </c>
      <c r="O83" s="94" t="s">
        <v>125</v>
      </c>
      <c r="P83" s="94" t="s">
        <v>126</v>
      </c>
      <c r="Q83" s="94" t="s">
        <v>127</v>
      </c>
      <c r="R83" s="94" t="s">
        <v>128</v>
      </c>
      <c r="S83" s="94" t="s">
        <v>129</v>
      </c>
      <c r="T83" s="95" t="s">
        <v>130</v>
      </c>
      <c r="U83" s="178"/>
      <c r="V83" s="178"/>
      <c r="W83" s="178"/>
      <c r="X83" s="178"/>
      <c r="Y83" s="178"/>
      <c r="Z83" s="178"/>
      <c r="AA83" s="178"/>
      <c r="AB83" s="178"/>
      <c r="AC83" s="178"/>
      <c r="AD83" s="178"/>
      <c r="AE83" s="178"/>
    </row>
    <row r="84" s="2" customFormat="1" ht="22.8" customHeight="1">
      <c r="A84" s="39"/>
      <c r="B84" s="40"/>
      <c r="C84" s="100" t="s">
        <v>131</v>
      </c>
      <c r="D84" s="41"/>
      <c r="E84" s="41"/>
      <c r="F84" s="41"/>
      <c r="G84" s="41"/>
      <c r="H84" s="41"/>
      <c r="I84" s="41"/>
      <c r="J84" s="184">
        <f>BK84</f>
        <v>0</v>
      </c>
      <c r="K84" s="41"/>
      <c r="L84" s="45"/>
      <c r="M84" s="96"/>
      <c r="N84" s="185"/>
      <c r="O84" s="97"/>
      <c r="P84" s="186">
        <f>P85+P95+P122+P133+P172</f>
        <v>0</v>
      </c>
      <c r="Q84" s="97"/>
      <c r="R84" s="186">
        <f>R85+R95+R122+R133+R172</f>
        <v>0</v>
      </c>
      <c r="S84" s="97"/>
      <c r="T84" s="187">
        <f>T85+T95+T122+T133+T172</f>
        <v>0</v>
      </c>
      <c r="U84" s="39"/>
      <c r="V84" s="39"/>
      <c r="W84" s="39"/>
      <c r="X84" s="39"/>
      <c r="Y84" s="39"/>
      <c r="Z84" s="39"/>
      <c r="AA84" s="39"/>
      <c r="AB84" s="39"/>
      <c r="AC84" s="39"/>
      <c r="AD84" s="39"/>
      <c r="AE84" s="39"/>
      <c r="AT84" s="18" t="s">
        <v>71</v>
      </c>
      <c r="AU84" s="18" t="s">
        <v>104</v>
      </c>
      <c r="BK84" s="188">
        <f>BK85+BK95+BK122+BK133+BK172</f>
        <v>0</v>
      </c>
    </row>
    <row r="85" s="12" customFormat="1" ht="25.92" customHeight="1">
      <c r="A85" s="12"/>
      <c r="B85" s="189"/>
      <c r="C85" s="190"/>
      <c r="D85" s="191" t="s">
        <v>71</v>
      </c>
      <c r="E85" s="192" t="s">
        <v>639</v>
      </c>
      <c r="F85" s="192" t="s">
        <v>640</v>
      </c>
      <c r="G85" s="190"/>
      <c r="H85" s="190"/>
      <c r="I85" s="193"/>
      <c r="J85" s="194">
        <f>BK85</f>
        <v>0</v>
      </c>
      <c r="K85" s="190"/>
      <c r="L85" s="195"/>
      <c r="M85" s="196"/>
      <c r="N85" s="197"/>
      <c r="O85" s="197"/>
      <c r="P85" s="198">
        <f>SUM(P86:P94)</f>
        <v>0</v>
      </c>
      <c r="Q85" s="197"/>
      <c r="R85" s="198">
        <f>SUM(R86:R94)</f>
        <v>0</v>
      </c>
      <c r="S85" s="197"/>
      <c r="T85" s="199">
        <f>SUM(T86:T94)</f>
        <v>0</v>
      </c>
      <c r="U85" s="12"/>
      <c r="V85" s="12"/>
      <c r="W85" s="12"/>
      <c r="X85" s="12"/>
      <c r="Y85" s="12"/>
      <c r="Z85" s="12"/>
      <c r="AA85" s="12"/>
      <c r="AB85" s="12"/>
      <c r="AC85" s="12"/>
      <c r="AD85" s="12"/>
      <c r="AE85" s="12"/>
      <c r="AR85" s="200" t="s">
        <v>80</v>
      </c>
      <c r="AT85" s="201" t="s">
        <v>71</v>
      </c>
      <c r="AU85" s="201" t="s">
        <v>72</v>
      </c>
      <c r="AY85" s="200" t="s">
        <v>134</v>
      </c>
      <c r="BK85" s="202">
        <f>SUM(BK86:BK94)</f>
        <v>0</v>
      </c>
    </row>
    <row r="86" s="2" customFormat="1" ht="16.5" customHeight="1">
      <c r="A86" s="39"/>
      <c r="B86" s="40"/>
      <c r="C86" s="246" t="s">
        <v>80</v>
      </c>
      <c r="D86" s="246" t="s">
        <v>298</v>
      </c>
      <c r="E86" s="247" t="s">
        <v>641</v>
      </c>
      <c r="F86" s="248" t="s">
        <v>642</v>
      </c>
      <c r="G86" s="249" t="s">
        <v>643</v>
      </c>
      <c r="H86" s="250">
        <v>1</v>
      </c>
      <c r="I86" s="251"/>
      <c r="J86" s="252">
        <f>ROUND(I86*H86,2)</f>
        <v>0</v>
      </c>
      <c r="K86" s="248" t="s">
        <v>336</v>
      </c>
      <c r="L86" s="253"/>
      <c r="M86" s="254" t="s">
        <v>19</v>
      </c>
      <c r="N86" s="25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157</v>
      </c>
      <c r="AT86" s="216" t="s">
        <v>298</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82</v>
      </c>
    </row>
    <row r="87" s="2" customFormat="1">
      <c r="A87" s="39"/>
      <c r="B87" s="40"/>
      <c r="C87" s="41"/>
      <c r="D87" s="218" t="s">
        <v>143</v>
      </c>
      <c r="E87" s="41"/>
      <c r="F87" s="219" t="s">
        <v>642</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80</v>
      </c>
    </row>
    <row r="88" s="2" customFormat="1" ht="16.5" customHeight="1">
      <c r="A88" s="39"/>
      <c r="B88" s="40"/>
      <c r="C88" s="246" t="s">
        <v>82</v>
      </c>
      <c r="D88" s="246" t="s">
        <v>298</v>
      </c>
      <c r="E88" s="247" t="s">
        <v>644</v>
      </c>
      <c r="F88" s="248" t="s">
        <v>645</v>
      </c>
      <c r="G88" s="249" t="s">
        <v>643</v>
      </c>
      <c r="H88" s="250">
        <v>1</v>
      </c>
      <c r="I88" s="251"/>
      <c r="J88" s="252">
        <f>ROUND(I88*H88,2)</f>
        <v>0</v>
      </c>
      <c r="K88" s="248" t="s">
        <v>336</v>
      </c>
      <c r="L88" s="253"/>
      <c r="M88" s="254" t="s">
        <v>19</v>
      </c>
      <c r="N88" s="25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157</v>
      </c>
      <c r="AT88" s="216" t="s">
        <v>298</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645</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46" t="s">
        <v>151</v>
      </c>
      <c r="D90" s="246" t="s">
        <v>298</v>
      </c>
      <c r="E90" s="247" t="s">
        <v>646</v>
      </c>
      <c r="F90" s="248" t="s">
        <v>647</v>
      </c>
      <c r="G90" s="249" t="s">
        <v>648</v>
      </c>
      <c r="H90" s="250">
        <v>1</v>
      </c>
      <c r="I90" s="251"/>
      <c r="J90" s="252">
        <f>ROUND(I90*H90,2)</f>
        <v>0</v>
      </c>
      <c r="K90" s="248" t="s">
        <v>336</v>
      </c>
      <c r="L90" s="253"/>
      <c r="M90" s="254" t="s">
        <v>19</v>
      </c>
      <c r="N90" s="25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157</v>
      </c>
      <c r="AT90" s="216" t="s">
        <v>298</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135</v>
      </c>
    </row>
    <row r="91" s="2" customFormat="1">
      <c r="A91" s="39"/>
      <c r="B91" s="40"/>
      <c r="C91" s="41"/>
      <c r="D91" s="218" t="s">
        <v>143</v>
      </c>
      <c r="E91" s="41"/>
      <c r="F91" s="219" t="s">
        <v>647</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46" t="s">
        <v>142</v>
      </c>
      <c r="D92" s="246" t="s">
        <v>298</v>
      </c>
      <c r="E92" s="247" t="s">
        <v>649</v>
      </c>
      <c r="F92" s="248" t="s">
        <v>650</v>
      </c>
      <c r="G92" s="249" t="s">
        <v>648</v>
      </c>
      <c r="H92" s="250">
        <v>1</v>
      </c>
      <c r="I92" s="251"/>
      <c r="J92" s="252">
        <f>ROUND(I92*H92,2)</f>
        <v>0</v>
      </c>
      <c r="K92" s="248" t="s">
        <v>336</v>
      </c>
      <c r="L92" s="253"/>
      <c r="M92" s="254" t="s">
        <v>19</v>
      </c>
      <c r="N92" s="25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157</v>
      </c>
      <c r="AT92" s="216" t="s">
        <v>298</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157</v>
      </c>
    </row>
    <row r="93" s="2" customFormat="1">
      <c r="A93" s="39"/>
      <c r="B93" s="40"/>
      <c r="C93" s="41"/>
      <c r="D93" s="218" t="s">
        <v>143</v>
      </c>
      <c r="E93" s="41"/>
      <c r="F93" s="219" t="s">
        <v>650</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c r="A94" s="39"/>
      <c r="B94" s="40"/>
      <c r="C94" s="41"/>
      <c r="D94" s="218" t="s">
        <v>651</v>
      </c>
      <c r="E94" s="41"/>
      <c r="F94" s="223" t="s">
        <v>652</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651</v>
      </c>
      <c r="AU94" s="18" t="s">
        <v>80</v>
      </c>
    </row>
    <row r="95" s="12" customFormat="1" ht="25.92" customHeight="1">
      <c r="A95" s="12"/>
      <c r="B95" s="189"/>
      <c r="C95" s="190"/>
      <c r="D95" s="191" t="s">
        <v>71</v>
      </c>
      <c r="E95" s="192" t="s">
        <v>653</v>
      </c>
      <c r="F95" s="192" t="s">
        <v>654</v>
      </c>
      <c r="G95" s="190"/>
      <c r="H95" s="190"/>
      <c r="I95" s="193"/>
      <c r="J95" s="194">
        <f>BK95</f>
        <v>0</v>
      </c>
      <c r="K95" s="190"/>
      <c r="L95" s="195"/>
      <c r="M95" s="196"/>
      <c r="N95" s="197"/>
      <c r="O95" s="197"/>
      <c r="P95" s="198">
        <f>SUM(P96:P121)</f>
        <v>0</v>
      </c>
      <c r="Q95" s="197"/>
      <c r="R95" s="198">
        <f>SUM(R96:R121)</f>
        <v>0</v>
      </c>
      <c r="S95" s="197"/>
      <c r="T95" s="199">
        <f>SUM(T96:T121)</f>
        <v>0</v>
      </c>
      <c r="U95" s="12"/>
      <c r="V95" s="12"/>
      <c r="W95" s="12"/>
      <c r="X95" s="12"/>
      <c r="Y95" s="12"/>
      <c r="Z95" s="12"/>
      <c r="AA95" s="12"/>
      <c r="AB95" s="12"/>
      <c r="AC95" s="12"/>
      <c r="AD95" s="12"/>
      <c r="AE95" s="12"/>
      <c r="AR95" s="200" t="s">
        <v>80</v>
      </c>
      <c r="AT95" s="201" t="s">
        <v>71</v>
      </c>
      <c r="AU95" s="201" t="s">
        <v>72</v>
      </c>
      <c r="AY95" s="200" t="s">
        <v>134</v>
      </c>
      <c r="BK95" s="202">
        <f>SUM(BK96:BK121)</f>
        <v>0</v>
      </c>
    </row>
    <row r="96" s="2" customFormat="1" ht="16.5" customHeight="1">
      <c r="A96" s="39"/>
      <c r="B96" s="40"/>
      <c r="C96" s="246" t="s">
        <v>158</v>
      </c>
      <c r="D96" s="246" t="s">
        <v>298</v>
      </c>
      <c r="E96" s="247" t="s">
        <v>655</v>
      </c>
      <c r="F96" s="248" t="s">
        <v>656</v>
      </c>
      <c r="G96" s="249" t="s">
        <v>643</v>
      </c>
      <c r="H96" s="250">
        <v>1</v>
      </c>
      <c r="I96" s="251"/>
      <c r="J96" s="252">
        <f>ROUND(I96*H96,2)</f>
        <v>0</v>
      </c>
      <c r="K96" s="248" t="s">
        <v>336</v>
      </c>
      <c r="L96" s="253"/>
      <c r="M96" s="254" t="s">
        <v>19</v>
      </c>
      <c r="N96" s="25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157</v>
      </c>
      <c r="AT96" s="216" t="s">
        <v>298</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161</v>
      </c>
    </row>
    <row r="97" s="2" customFormat="1">
      <c r="A97" s="39"/>
      <c r="B97" s="40"/>
      <c r="C97" s="41"/>
      <c r="D97" s="218" t="s">
        <v>143</v>
      </c>
      <c r="E97" s="41"/>
      <c r="F97" s="219" t="s">
        <v>656</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24.15" customHeight="1">
      <c r="A98" s="39"/>
      <c r="B98" s="40"/>
      <c r="C98" s="246" t="s">
        <v>135</v>
      </c>
      <c r="D98" s="246" t="s">
        <v>298</v>
      </c>
      <c r="E98" s="247" t="s">
        <v>657</v>
      </c>
      <c r="F98" s="248" t="s">
        <v>658</v>
      </c>
      <c r="G98" s="249" t="s">
        <v>284</v>
      </c>
      <c r="H98" s="250">
        <v>6</v>
      </c>
      <c r="I98" s="251"/>
      <c r="J98" s="252">
        <f>ROUND(I98*H98,2)</f>
        <v>0</v>
      </c>
      <c r="K98" s="248" t="s">
        <v>336</v>
      </c>
      <c r="L98" s="253"/>
      <c r="M98" s="254" t="s">
        <v>19</v>
      </c>
      <c r="N98" s="25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157</v>
      </c>
      <c r="AT98" s="216" t="s">
        <v>298</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165</v>
      </c>
    </row>
    <row r="99" s="2" customFormat="1">
      <c r="A99" s="39"/>
      <c r="B99" s="40"/>
      <c r="C99" s="41"/>
      <c r="D99" s="218" t="s">
        <v>143</v>
      </c>
      <c r="E99" s="41"/>
      <c r="F99" s="219" t="s">
        <v>658</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80</v>
      </c>
    </row>
    <row r="100" s="2" customFormat="1" ht="24.15" customHeight="1">
      <c r="A100" s="39"/>
      <c r="B100" s="40"/>
      <c r="C100" s="246" t="s">
        <v>166</v>
      </c>
      <c r="D100" s="246" t="s">
        <v>298</v>
      </c>
      <c r="E100" s="247" t="s">
        <v>659</v>
      </c>
      <c r="F100" s="248" t="s">
        <v>660</v>
      </c>
      <c r="G100" s="249" t="s">
        <v>284</v>
      </c>
      <c r="H100" s="250">
        <v>2</v>
      </c>
      <c r="I100" s="251"/>
      <c r="J100" s="252">
        <f>ROUND(I100*H100,2)</f>
        <v>0</v>
      </c>
      <c r="K100" s="248" t="s">
        <v>336</v>
      </c>
      <c r="L100" s="253"/>
      <c r="M100" s="254" t="s">
        <v>19</v>
      </c>
      <c r="N100" s="25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157</v>
      </c>
      <c r="AT100" s="216" t="s">
        <v>298</v>
      </c>
      <c r="AU100" s="216" t="s">
        <v>80</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169</v>
      </c>
    </row>
    <row r="101" s="2" customFormat="1">
      <c r="A101" s="39"/>
      <c r="B101" s="40"/>
      <c r="C101" s="41"/>
      <c r="D101" s="218" t="s">
        <v>143</v>
      </c>
      <c r="E101" s="41"/>
      <c r="F101" s="219" t="s">
        <v>660</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80</v>
      </c>
    </row>
    <row r="102" s="2" customFormat="1" ht="16.5" customHeight="1">
      <c r="A102" s="39"/>
      <c r="B102" s="40"/>
      <c r="C102" s="246" t="s">
        <v>157</v>
      </c>
      <c r="D102" s="246" t="s">
        <v>298</v>
      </c>
      <c r="E102" s="247" t="s">
        <v>661</v>
      </c>
      <c r="F102" s="248" t="s">
        <v>662</v>
      </c>
      <c r="G102" s="249" t="s">
        <v>643</v>
      </c>
      <c r="H102" s="250">
        <v>1</v>
      </c>
      <c r="I102" s="251"/>
      <c r="J102" s="252">
        <f>ROUND(I102*H102,2)</f>
        <v>0</v>
      </c>
      <c r="K102" s="248" t="s">
        <v>336</v>
      </c>
      <c r="L102" s="253"/>
      <c r="M102" s="254" t="s">
        <v>19</v>
      </c>
      <c r="N102" s="25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157</v>
      </c>
      <c r="AT102" s="216" t="s">
        <v>298</v>
      </c>
      <c r="AU102" s="216" t="s">
        <v>80</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142</v>
      </c>
      <c r="BM102" s="216" t="s">
        <v>173</v>
      </c>
    </row>
    <row r="103" s="2" customFormat="1">
      <c r="A103" s="39"/>
      <c r="B103" s="40"/>
      <c r="C103" s="41"/>
      <c r="D103" s="218" t="s">
        <v>143</v>
      </c>
      <c r="E103" s="41"/>
      <c r="F103" s="219" t="s">
        <v>662</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80</v>
      </c>
    </row>
    <row r="104" s="2" customFormat="1" ht="16.5" customHeight="1">
      <c r="A104" s="39"/>
      <c r="B104" s="40"/>
      <c r="C104" s="246" t="s">
        <v>181</v>
      </c>
      <c r="D104" s="246" t="s">
        <v>298</v>
      </c>
      <c r="E104" s="247" t="s">
        <v>663</v>
      </c>
      <c r="F104" s="248" t="s">
        <v>664</v>
      </c>
      <c r="G104" s="249" t="s">
        <v>643</v>
      </c>
      <c r="H104" s="250">
        <v>1</v>
      </c>
      <c r="I104" s="251"/>
      <c r="J104" s="252">
        <f>ROUND(I104*H104,2)</f>
        <v>0</v>
      </c>
      <c r="K104" s="248" t="s">
        <v>336</v>
      </c>
      <c r="L104" s="253"/>
      <c r="M104" s="254" t="s">
        <v>19</v>
      </c>
      <c r="N104" s="25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157</v>
      </c>
      <c r="AT104" s="216" t="s">
        <v>298</v>
      </c>
      <c r="AU104" s="216" t="s">
        <v>80</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184</v>
      </c>
    </row>
    <row r="105" s="2" customFormat="1">
      <c r="A105" s="39"/>
      <c r="B105" s="40"/>
      <c r="C105" s="41"/>
      <c r="D105" s="218" t="s">
        <v>143</v>
      </c>
      <c r="E105" s="41"/>
      <c r="F105" s="219" t="s">
        <v>664</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80</v>
      </c>
    </row>
    <row r="106" s="2" customFormat="1" ht="16.5" customHeight="1">
      <c r="A106" s="39"/>
      <c r="B106" s="40"/>
      <c r="C106" s="246" t="s">
        <v>161</v>
      </c>
      <c r="D106" s="246" t="s">
        <v>298</v>
      </c>
      <c r="E106" s="247" t="s">
        <v>665</v>
      </c>
      <c r="F106" s="248" t="s">
        <v>666</v>
      </c>
      <c r="G106" s="249" t="s">
        <v>643</v>
      </c>
      <c r="H106" s="250">
        <v>1</v>
      </c>
      <c r="I106" s="251"/>
      <c r="J106" s="252">
        <f>ROUND(I106*H106,2)</f>
        <v>0</v>
      </c>
      <c r="K106" s="248" t="s">
        <v>336</v>
      </c>
      <c r="L106" s="253"/>
      <c r="M106" s="254" t="s">
        <v>19</v>
      </c>
      <c r="N106" s="25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157</v>
      </c>
      <c r="AT106" s="216" t="s">
        <v>298</v>
      </c>
      <c r="AU106" s="216" t="s">
        <v>80</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187</v>
      </c>
    </row>
    <row r="107" s="2" customFormat="1">
      <c r="A107" s="39"/>
      <c r="B107" s="40"/>
      <c r="C107" s="41"/>
      <c r="D107" s="218" t="s">
        <v>143</v>
      </c>
      <c r="E107" s="41"/>
      <c r="F107" s="219" t="s">
        <v>666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80</v>
      </c>
    </row>
    <row r="108" s="2" customFormat="1" ht="16.5" customHeight="1">
      <c r="A108" s="39"/>
      <c r="B108" s="40"/>
      <c r="C108" s="246" t="s">
        <v>189</v>
      </c>
      <c r="D108" s="246" t="s">
        <v>298</v>
      </c>
      <c r="E108" s="247" t="s">
        <v>667</v>
      </c>
      <c r="F108" s="248" t="s">
        <v>668</v>
      </c>
      <c r="G108" s="249" t="s">
        <v>643</v>
      </c>
      <c r="H108" s="250">
        <v>1</v>
      </c>
      <c r="I108" s="251"/>
      <c r="J108" s="252">
        <f>ROUND(I108*H108,2)</f>
        <v>0</v>
      </c>
      <c r="K108" s="248" t="s">
        <v>336</v>
      </c>
      <c r="L108" s="253"/>
      <c r="M108" s="254" t="s">
        <v>19</v>
      </c>
      <c r="N108" s="25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157</v>
      </c>
      <c r="AT108" s="216" t="s">
        <v>298</v>
      </c>
      <c r="AU108" s="216" t="s">
        <v>80</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142</v>
      </c>
      <c r="BM108" s="216" t="s">
        <v>192</v>
      </c>
    </row>
    <row r="109" s="2" customFormat="1">
      <c r="A109" s="39"/>
      <c r="B109" s="40"/>
      <c r="C109" s="41"/>
      <c r="D109" s="218" t="s">
        <v>143</v>
      </c>
      <c r="E109" s="41"/>
      <c r="F109" s="219" t="s">
        <v>668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80</v>
      </c>
    </row>
    <row r="110" s="2" customFormat="1" ht="16.5" customHeight="1">
      <c r="A110" s="39"/>
      <c r="B110" s="40"/>
      <c r="C110" s="246" t="s">
        <v>165</v>
      </c>
      <c r="D110" s="246" t="s">
        <v>298</v>
      </c>
      <c r="E110" s="247" t="s">
        <v>669</v>
      </c>
      <c r="F110" s="248" t="s">
        <v>670</v>
      </c>
      <c r="G110" s="249" t="s">
        <v>643</v>
      </c>
      <c r="H110" s="250">
        <v>1</v>
      </c>
      <c r="I110" s="251"/>
      <c r="J110" s="252">
        <f>ROUND(I110*H110,2)</f>
        <v>0</v>
      </c>
      <c r="K110" s="248" t="s">
        <v>336</v>
      </c>
      <c r="L110" s="253"/>
      <c r="M110" s="254" t="s">
        <v>19</v>
      </c>
      <c r="N110" s="25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157</v>
      </c>
      <c r="AT110" s="216" t="s">
        <v>298</v>
      </c>
      <c r="AU110" s="216" t="s">
        <v>80</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142</v>
      </c>
      <c r="BM110" s="216" t="s">
        <v>196</v>
      </c>
    </row>
    <row r="111" s="2" customFormat="1">
      <c r="A111" s="39"/>
      <c r="B111" s="40"/>
      <c r="C111" s="41"/>
      <c r="D111" s="218" t="s">
        <v>143</v>
      </c>
      <c r="E111" s="41"/>
      <c r="F111" s="219" t="s">
        <v>670</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143</v>
      </c>
      <c r="AU111" s="18" t="s">
        <v>80</v>
      </c>
    </row>
    <row r="112" s="2" customFormat="1" ht="16.5" customHeight="1">
      <c r="A112" s="39"/>
      <c r="B112" s="40"/>
      <c r="C112" s="246" t="s">
        <v>198</v>
      </c>
      <c r="D112" s="246" t="s">
        <v>298</v>
      </c>
      <c r="E112" s="247" t="s">
        <v>671</v>
      </c>
      <c r="F112" s="248" t="s">
        <v>672</v>
      </c>
      <c r="G112" s="249" t="s">
        <v>643</v>
      </c>
      <c r="H112" s="250">
        <v>1</v>
      </c>
      <c r="I112" s="251"/>
      <c r="J112" s="252">
        <f>ROUND(I112*H112,2)</f>
        <v>0</v>
      </c>
      <c r="K112" s="248" t="s">
        <v>336</v>
      </c>
      <c r="L112" s="253"/>
      <c r="M112" s="254" t="s">
        <v>19</v>
      </c>
      <c r="N112" s="255"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157</v>
      </c>
      <c r="AT112" s="216" t="s">
        <v>298</v>
      </c>
      <c r="AU112" s="216" t="s">
        <v>80</v>
      </c>
      <c r="AY112" s="18" t="s">
        <v>134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142</v>
      </c>
      <c r="BM112" s="216" t="s">
        <v>201</v>
      </c>
    </row>
    <row r="113" s="2" customFormat="1">
      <c r="A113" s="39"/>
      <c r="B113" s="40"/>
      <c r="C113" s="41"/>
      <c r="D113" s="218" t="s">
        <v>143</v>
      </c>
      <c r="E113" s="41"/>
      <c r="F113" s="219" t="s">
        <v>672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143</v>
      </c>
      <c r="AU113" s="18" t="s">
        <v>80</v>
      </c>
    </row>
    <row r="114" s="2" customFormat="1" ht="16.5" customHeight="1">
      <c r="A114" s="39"/>
      <c r="B114" s="40"/>
      <c r="C114" s="246" t="s">
        <v>169</v>
      </c>
      <c r="D114" s="246" t="s">
        <v>298</v>
      </c>
      <c r="E114" s="247" t="s">
        <v>649</v>
      </c>
      <c r="F114" s="248" t="s">
        <v>650</v>
      </c>
      <c r="G114" s="249" t="s">
        <v>648</v>
      </c>
      <c r="H114" s="250">
        <v>1</v>
      </c>
      <c r="I114" s="251"/>
      <c r="J114" s="252">
        <f>ROUND(I114*H114,2)</f>
        <v>0</v>
      </c>
      <c r="K114" s="248" t="s">
        <v>336</v>
      </c>
      <c r="L114" s="253"/>
      <c r="M114" s="254" t="s">
        <v>19</v>
      </c>
      <c r="N114" s="255"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157</v>
      </c>
      <c r="AT114" s="216" t="s">
        <v>298</v>
      </c>
      <c r="AU114" s="216" t="s">
        <v>80</v>
      </c>
      <c r="AY114" s="18" t="s">
        <v>134</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142</v>
      </c>
      <c r="BM114" s="216" t="s">
        <v>205</v>
      </c>
    </row>
    <row r="115" s="2" customFormat="1">
      <c r="A115" s="39"/>
      <c r="B115" s="40"/>
      <c r="C115" s="41"/>
      <c r="D115" s="218" t="s">
        <v>143</v>
      </c>
      <c r="E115" s="41"/>
      <c r="F115" s="219" t="s">
        <v>650</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143</v>
      </c>
      <c r="AU115" s="18" t="s">
        <v>80</v>
      </c>
    </row>
    <row r="116" s="2" customFormat="1">
      <c r="A116" s="39"/>
      <c r="B116" s="40"/>
      <c r="C116" s="41"/>
      <c r="D116" s="218" t="s">
        <v>651</v>
      </c>
      <c r="E116" s="41"/>
      <c r="F116" s="223" t="s">
        <v>673</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651</v>
      </c>
      <c r="AU116" s="18" t="s">
        <v>80</v>
      </c>
    </row>
    <row r="117" s="2" customFormat="1" ht="16.5" customHeight="1">
      <c r="A117" s="39"/>
      <c r="B117" s="40"/>
      <c r="C117" s="246" t="s">
        <v>8</v>
      </c>
      <c r="D117" s="246" t="s">
        <v>298</v>
      </c>
      <c r="E117" s="247" t="s">
        <v>674</v>
      </c>
      <c r="F117" s="248" t="s">
        <v>675</v>
      </c>
      <c r="G117" s="249" t="s">
        <v>648</v>
      </c>
      <c r="H117" s="250">
        <v>1</v>
      </c>
      <c r="I117" s="251"/>
      <c r="J117" s="252">
        <f>ROUND(I117*H117,2)</f>
        <v>0</v>
      </c>
      <c r="K117" s="248" t="s">
        <v>336</v>
      </c>
      <c r="L117" s="253"/>
      <c r="M117" s="254" t="s">
        <v>19</v>
      </c>
      <c r="N117" s="255"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157</v>
      </c>
      <c r="AT117" s="216" t="s">
        <v>298</v>
      </c>
      <c r="AU117" s="216" t="s">
        <v>80</v>
      </c>
      <c r="AY117" s="18" t="s">
        <v>134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142</v>
      </c>
      <c r="BM117" s="216" t="s">
        <v>208</v>
      </c>
    </row>
    <row r="118" s="2" customFormat="1">
      <c r="A118" s="39"/>
      <c r="B118" s="40"/>
      <c r="C118" s="41"/>
      <c r="D118" s="218" t="s">
        <v>143</v>
      </c>
      <c r="E118" s="41"/>
      <c r="F118" s="219" t="s">
        <v>675</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143</v>
      </c>
      <c r="AU118" s="18" t="s">
        <v>80</v>
      </c>
    </row>
    <row r="119" s="2" customFormat="1" ht="16.5" customHeight="1">
      <c r="A119" s="39"/>
      <c r="B119" s="40"/>
      <c r="C119" s="246" t="s">
        <v>173</v>
      </c>
      <c r="D119" s="246" t="s">
        <v>298</v>
      </c>
      <c r="E119" s="247" t="s">
        <v>676</v>
      </c>
      <c r="F119" s="248" t="s">
        <v>677</v>
      </c>
      <c r="G119" s="249" t="s">
        <v>648</v>
      </c>
      <c r="H119" s="250">
        <v>1</v>
      </c>
      <c r="I119" s="251"/>
      <c r="J119" s="252">
        <f>ROUND(I119*H119,2)</f>
        <v>0</v>
      </c>
      <c r="K119" s="248" t="s">
        <v>336</v>
      </c>
      <c r="L119" s="253"/>
      <c r="M119" s="254" t="s">
        <v>19</v>
      </c>
      <c r="N119" s="255"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157</v>
      </c>
      <c r="AT119" s="216" t="s">
        <v>298</v>
      </c>
      <c r="AU119" s="216" t="s">
        <v>80</v>
      </c>
      <c r="AY119" s="18" t="s">
        <v>134</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142</v>
      </c>
      <c r="BM119" s="216" t="s">
        <v>215</v>
      </c>
    </row>
    <row r="120" s="2" customFormat="1">
      <c r="A120" s="39"/>
      <c r="B120" s="40"/>
      <c r="C120" s="41"/>
      <c r="D120" s="218" t="s">
        <v>143</v>
      </c>
      <c r="E120" s="41"/>
      <c r="F120" s="219" t="s">
        <v>677</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143</v>
      </c>
      <c r="AU120" s="18" t="s">
        <v>80</v>
      </c>
    </row>
    <row r="121" s="2" customFormat="1">
      <c r="A121" s="39"/>
      <c r="B121" s="40"/>
      <c r="C121" s="41"/>
      <c r="D121" s="218" t="s">
        <v>651</v>
      </c>
      <c r="E121" s="41"/>
      <c r="F121" s="223" t="s">
        <v>678</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651</v>
      </c>
      <c r="AU121" s="18" t="s">
        <v>80</v>
      </c>
    </row>
    <row r="122" s="12" customFormat="1" ht="25.92" customHeight="1">
      <c r="A122" s="12"/>
      <c r="B122" s="189"/>
      <c r="C122" s="190"/>
      <c r="D122" s="191" t="s">
        <v>71</v>
      </c>
      <c r="E122" s="192" t="s">
        <v>679</v>
      </c>
      <c r="F122" s="192" t="s">
        <v>680</v>
      </c>
      <c r="G122" s="190"/>
      <c r="H122" s="190"/>
      <c r="I122" s="193"/>
      <c r="J122" s="194">
        <f>BK122</f>
        <v>0</v>
      </c>
      <c r="K122" s="190"/>
      <c r="L122" s="195"/>
      <c r="M122" s="196"/>
      <c r="N122" s="197"/>
      <c r="O122" s="197"/>
      <c r="P122" s="198">
        <f>SUM(P123:P132)</f>
        <v>0</v>
      </c>
      <c r="Q122" s="197"/>
      <c r="R122" s="198">
        <f>SUM(R123:R132)</f>
        <v>0</v>
      </c>
      <c r="S122" s="197"/>
      <c r="T122" s="199">
        <f>SUM(T123:T132)</f>
        <v>0</v>
      </c>
      <c r="U122" s="12"/>
      <c r="V122" s="12"/>
      <c r="W122" s="12"/>
      <c r="X122" s="12"/>
      <c r="Y122" s="12"/>
      <c r="Z122" s="12"/>
      <c r="AA122" s="12"/>
      <c r="AB122" s="12"/>
      <c r="AC122" s="12"/>
      <c r="AD122" s="12"/>
      <c r="AE122" s="12"/>
      <c r="AR122" s="200" t="s">
        <v>80</v>
      </c>
      <c r="AT122" s="201" t="s">
        <v>71</v>
      </c>
      <c r="AU122" s="201" t="s">
        <v>72</v>
      </c>
      <c r="AY122" s="200" t="s">
        <v>134</v>
      </c>
      <c r="BK122" s="202">
        <f>SUM(BK123:BK132)</f>
        <v>0</v>
      </c>
    </row>
    <row r="123" s="2" customFormat="1" ht="16.5" customHeight="1">
      <c r="A123" s="39"/>
      <c r="B123" s="40"/>
      <c r="C123" s="246" t="s">
        <v>217</v>
      </c>
      <c r="D123" s="246" t="s">
        <v>298</v>
      </c>
      <c r="E123" s="247" t="s">
        <v>681</v>
      </c>
      <c r="F123" s="248" t="s">
        <v>682</v>
      </c>
      <c r="G123" s="249" t="s">
        <v>643</v>
      </c>
      <c r="H123" s="250">
        <v>12</v>
      </c>
      <c r="I123" s="251"/>
      <c r="J123" s="252">
        <f>ROUND(I123*H123,2)</f>
        <v>0</v>
      </c>
      <c r="K123" s="248" t="s">
        <v>336</v>
      </c>
      <c r="L123" s="253"/>
      <c r="M123" s="254" t="s">
        <v>19</v>
      </c>
      <c r="N123" s="25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157</v>
      </c>
      <c r="AT123" s="216" t="s">
        <v>298</v>
      </c>
      <c r="AU123" s="216" t="s">
        <v>80</v>
      </c>
      <c r="AY123" s="18" t="s">
        <v>134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142</v>
      </c>
      <c r="BM123" s="216" t="s">
        <v>220</v>
      </c>
    </row>
    <row r="124" s="2" customFormat="1">
      <c r="A124" s="39"/>
      <c r="B124" s="40"/>
      <c r="C124" s="41"/>
      <c r="D124" s="218" t="s">
        <v>143</v>
      </c>
      <c r="E124" s="41"/>
      <c r="F124" s="219" t="s">
        <v>682</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143</v>
      </c>
      <c r="AU124" s="18" t="s">
        <v>80</v>
      </c>
    </row>
    <row r="125" s="2" customFormat="1" ht="16.5" customHeight="1">
      <c r="A125" s="39"/>
      <c r="B125" s="40"/>
      <c r="C125" s="246" t="s">
        <v>184</v>
      </c>
      <c r="D125" s="246" t="s">
        <v>298</v>
      </c>
      <c r="E125" s="247" t="s">
        <v>683</v>
      </c>
      <c r="F125" s="248" t="s">
        <v>684</v>
      </c>
      <c r="G125" s="249" t="s">
        <v>643</v>
      </c>
      <c r="H125" s="250">
        <v>2</v>
      </c>
      <c r="I125" s="251"/>
      <c r="J125" s="252">
        <f>ROUND(I125*H125,2)</f>
        <v>0</v>
      </c>
      <c r="K125" s="248" t="s">
        <v>336</v>
      </c>
      <c r="L125" s="253"/>
      <c r="M125" s="254" t="s">
        <v>19</v>
      </c>
      <c r="N125" s="25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157</v>
      </c>
      <c r="AT125" s="216" t="s">
        <v>298</v>
      </c>
      <c r="AU125" s="216" t="s">
        <v>80</v>
      </c>
      <c r="AY125" s="18" t="s">
        <v>134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142</v>
      </c>
      <c r="BM125" s="216" t="s">
        <v>224</v>
      </c>
    </row>
    <row r="126" s="2" customFormat="1">
      <c r="A126" s="39"/>
      <c r="B126" s="40"/>
      <c r="C126" s="41"/>
      <c r="D126" s="218" t="s">
        <v>143</v>
      </c>
      <c r="E126" s="41"/>
      <c r="F126" s="219" t="s">
        <v>684</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143</v>
      </c>
      <c r="AU126" s="18" t="s">
        <v>80</v>
      </c>
    </row>
    <row r="127" s="2" customFormat="1" ht="21.75" customHeight="1">
      <c r="A127" s="39"/>
      <c r="B127" s="40"/>
      <c r="C127" s="246" t="s">
        <v>226</v>
      </c>
      <c r="D127" s="246" t="s">
        <v>298</v>
      </c>
      <c r="E127" s="247" t="s">
        <v>685</v>
      </c>
      <c r="F127" s="248" t="s">
        <v>686</v>
      </c>
      <c r="G127" s="249" t="s">
        <v>643</v>
      </c>
      <c r="H127" s="250">
        <v>2</v>
      </c>
      <c r="I127" s="251"/>
      <c r="J127" s="252">
        <f>ROUND(I127*H127,2)</f>
        <v>0</v>
      </c>
      <c r="K127" s="248" t="s">
        <v>336</v>
      </c>
      <c r="L127" s="253"/>
      <c r="M127" s="254" t="s">
        <v>19</v>
      </c>
      <c r="N127" s="25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157</v>
      </c>
      <c r="AT127" s="216" t="s">
        <v>298</v>
      </c>
      <c r="AU127" s="216" t="s">
        <v>80</v>
      </c>
      <c r="AY127" s="18" t="s">
        <v>134</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142</v>
      </c>
      <c r="BM127" s="216" t="s">
        <v>229</v>
      </c>
    </row>
    <row r="128" s="2" customFormat="1">
      <c r="A128" s="39"/>
      <c r="B128" s="40"/>
      <c r="C128" s="41"/>
      <c r="D128" s="218" t="s">
        <v>143</v>
      </c>
      <c r="E128" s="41"/>
      <c r="F128" s="219" t="s">
        <v>686</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143</v>
      </c>
      <c r="AU128" s="18" t="s">
        <v>80</v>
      </c>
    </row>
    <row r="129" s="2" customFormat="1" ht="16.5" customHeight="1">
      <c r="A129" s="39"/>
      <c r="B129" s="40"/>
      <c r="C129" s="246" t="s">
        <v>187</v>
      </c>
      <c r="D129" s="246" t="s">
        <v>298</v>
      </c>
      <c r="E129" s="247" t="s">
        <v>687</v>
      </c>
      <c r="F129" s="248" t="s">
        <v>688</v>
      </c>
      <c r="G129" s="249" t="s">
        <v>643</v>
      </c>
      <c r="H129" s="250">
        <v>1</v>
      </c>
      <c r="I129" s="251"/>
      <c r="J129" s="252">
        <f>ROUND(I129*H129,2)</f>
        <v>0</v>
      </c>
      <c r="K129" s="248" t="s">
        <v>336</v>
      </c>
      <c r="L129" s="253"/>
      <c r="M129" s="254" t="s">
        <v>19</v>
      </c>
      <c r="N129" s="25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157</v>
      </c>
      <c r="AT129" s="216" t="s">
        <v>298</v>
      </c>
      <c r="AU129" s="216" t="s">
        <v>80</v>
      </c>
      <c r="AY129" s="18" t="s">
        <v>134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142</v>
      </c>
      <c r="BM129" s="216" t="s">
        <v>233</v>
      </c>
    </row>
    <row r="130" s="2" customFormat="1">
      <c r="A130" s="39"/>
      <c r="B130" s="40"/>
      <c r="C130" s="41"/>
      <c r="D130" s="218" t="s">
        <v>143</v>
      </c>
      <c r="E130" s="41"/>
      <c r="F130" s="219" t="s">
        <v>688</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143</v>
      </c>
      <c r="AU130" s="18" t="s">
        <v>80</v>
      </c>
    </row>
    <row r="131" s="2" customFormat="1" ht="16.5" customHeight="1">
      <c r="A131" s="39"/>
      <c r="B131" s="40"/>
      <c r="C131" s="246" t="s">
        <v>7</v>
      </c>
      <c r="D131" s="246" t="s">
        <v>298</v>
      </c>
      <c r="E131" s="247" t="s">
        <v>689</v>
      </c>
      <c r="F131" s="248" t="s">
        <v>690</v>
      </c>
      <c r="G131" s="249" t="s">
        <v>648</v>
      </c>
      <c r="H131" s="250">
        <v>1</v>
      </c>
      <c r="I131" s="251"/>
      <c r="J131" s="252">
        <f>ROUND(I131*H131,2)</f>
        <v>0</v>
      </c>
      <c r="K131" s="248" t="s">
        <v>336</v>
      </c>
      <c r="L131" s="253"/>
      <c r="M131" s="254" t="s">
        <v>19</v>
      </c>
      <c r="N131" s="255"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157</v>
      </c>
      <c r="AT131" s="216" t="s">
        <v>298</v>
      </c>
      <c r="AU131" s="216" t="s">
        <v>80</v>
      </c>
      <c r="AY131" s="18" t="s">
        <v>134</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142</v>
      </c>
      <c r="BM131" s="216" t="s">
        <v>237</v>
      </c>
    </row>
    <row r="132" s="2" customFormat="1">
      <c r="A132" s="39"/>
      <c r="B132" s="40"/>
      <c r="C132" s="41"/>
      <c r="D132" s="218" t="s">
        <v>143</v>
      </c>
      <c r="E132" s="41"/>
      <c r="F132" s="219" t="s">
        <v>690</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143</v>
      </c>
      <c r="AU132" s="18" t="s">
        <v>80</v>
      </c>
    </row>
    <row r="133" s="12" customFormat="1" ht="25.92" customHeight="1">
      <c r="A133" s="12"/>
      <c r="B133" s="189"/>
      <c r="C133" s="190"/>
      <c r="D133" s="191" t="s">
        <v>71</v>
      </c>
      <c r="E133" s="192" t="s">
        <v>691</v>
      </c>
      <c r="F133" s="192" t="s">
        <v>692</v>
      </c>
      <c r="G133" s="190"/>
      <c r="H133" s="190"/>
      <c r="I133" s="193"/>
      <c r="J133" s="194">
        <f>BK133</f>
        <v>0</v>
      </c>
      <c r="K133" s="190"/>
      <c r="L133" s="195"/>
      <c r="M133" s="196"/>
      <c r="N133" s="197"/>
      <c r="O133" s="197"/>
      <c r="P133" s="198">
        <f>SUM(P134:P171)</f>
        <v>0</v>
      </c>
      <c r="Q133" s="197"/>
      <c r="R133" s="198">
        <f>SUM(R134:R171)</f>
        <v>0</v>
      </c>
      <c r="S133" s="197"/>
      <c r="T133" s="199">
        <f>SUM(T134:T171)</f>
        <v>0</v>
      </c>
      <c r="U133" s="12"/>
      <c r="V133" s="12"/>
      <c r="W133" s="12"/>
      <c r="X133" s="12"/>
      <c r="Y133" s="12"/>
      <c r="Z133" s="12"/>
      <c r="AA133" s="12"/>
      <c r="AB133" s="12"/>
      <c r="AC133" s="12"/>
      <c r="AD133" s="12"/>
      <c r="AE133" s="12"/>
      <c r="AR133" s="200" t="s">
        <v>80</v>
      </c>
      <c r="AT133" s="201" t="s">
        <v>71</v>
      </c>
      <c r="AU133" s="201" t="s">
        <v>72</v>
      </c>
      <c r="AY133" s="200" t="s">
        <v>134</v>
      </c>
      <c r="BK133" s="202">
        <f>SUM(BK134:BK171)</f>
        <v>0</v>
      </c>
    </row>
    <row r="134" s="2" customFormat="1" ht="16.5" customHeight="1">
      <c r="A134" s="39"/>
      <c r="B134" s="40"/>
      <c r="C134" s="246" t="s">
        <v>192</v>
      </c>
      <c r="D134" s="246" t="s">
        <v>298</v>
      </c>
      <c r="E134" s="247" t="s">
        <v>693</v>
      </c>
      <c r="F134" s="248" t="s">
        <v>694</v>
      </c>
      <c r="G134" s="249" t="s">
        <v>284</v>
      </c>
      <c r="H134" s="250">
        <v>18</v>
      </c>
      <c r="I134" s="251"/>
      <c r="J134" s="252">
        <f>ROUND(I134*H134,2)</f>
        <v>0</v>
      </c>
      <c r="K134" s="248" t="s">
        <v>336</v>
      </c>
      <c r="L134" s="253"/>
      <c r="M134" s="254" t="s">
        <v>19</v>
      </c>
      <c r="N134" s="25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157</v>
      </c>
      <c r="AT134" s="216" t="s">
        <v>298</v>
      </c>
      <c r="AU134" s="216" t="s">
        <v>80</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142</v>
      </c>
      <c r="BM134" s="216" t="s">
        <v>245</v>
      </c>
    </row>
    <row r="135" s="2" customFormat="1">
      <c r="A135" s="39"/>
      <c r="B135" s="40"/>
      <c r="C135" s="41"/>
      <c r="D135" s="218" t="s">
        <v>143</v>
      </c>
      <c r="E135" s="41"/>
      <c r="F135" s="219" t="s">
        <v>694</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80</v>
      </c>
    </row>
    <row r="136" s="2" customFormat="1" ht="16.5" customHeight="1">
      <c r="A136" s="39"/>
      <c r="B136" s="40"/>
      <c r="C136" s="246" t="s">
        <v>246</v>
      </c>
      <c r="D136" s="246" t="s">
        <v>298</v>
      </c>
      <c r="E136" s="247" t="s">
        <v>693</v>
      </c>
      <c r="F136" s="248" t="s">
        <v>694</v>
      </c>
      <c r="G136" s="249" t="s">
        <v>284</v>
      </c>
      <c r="H136" s="250">
        <v>6</v>
      </c>
      <c r="I136" s="251"/>
      <c r="J136" s="252">
        <f>ROUND(I136*H136,2)</f>
        <v>0</v>
      </c>
      <c r="K136" s="248" t="s">
        <v>336</v>
      </c>
      <c r="L136" s="253"/>
      <c r="M136" s="254" t="s">
        <v>19</v>
      </c>
      <c r="N136" s="25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157</v>
      </c>
      <c r="AT136" s="216" t="s">
        <v>298</v>
      </c>
      <c r="AU136" s="216" t="s">
        <v>80</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142</v>
      </c>
      <c r="BM136" s="216" t="s">
        <v>249</v>
      </c>
    </row>
    <row r="137" s="2" customFormat="1">
      <c r="A137" s="39"/>
      <c r="B137" s="40"/>
      <c r="C137" s="41"/>
      <c r="D137" s="218" t="s">
        <v>143</v>
      </c>
      <c r="E137" s="41"/>
      <c r="F137" s="219" t="s">
        <v>694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80</v>
      </c>
    </row>
    <row r="138" s="2" customFormat="1" ht="16.5" customHeight="1">
      <c r="A138" s="39"/>
      <c r="B138" s="40"/>
      <c r="C138" s="246" t="s">
        <v>196</v>
      </c>
      <c r="D138" s="246" t="s">
        <v>298</v>
      </c>
      <c r="E138" s="247" t="s">
        <v>695</v>
      </c>
      <c r="F138" s="248" t="s">
        <v>696</v>
      </c>
      <c r="G138" s="249" t="s">
        <v>284</v>
      </c>
      <c r="H138" s="250">
        <v>2</v>
      </c>
      <c r="I138" s="251"/>
      <c r="J138" s="252">
        <f>ROUND(I138*H138,2)</f>
        <v>0</v>
      </c>
      <c r="K138" s="248" t="s">
        <v>336</v>
      </c>
      <c r="L138" s="253"/>
      <c r="M138" s="254" t="s">
        <v>19</v>
      </c>
      <c r="N138" s="25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157</v>
      </c>
      <c r="AT138" s="216" t="s">
        <v>298</v>
      </c>
      <c r="AU138" s="216" t="s">
        <v>80</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142</v>
      </c>
      <c r="BM138" s="216" t="s">
        <v>254</v>
      </c>
    </row>
    <row r="139" s="2" customFormat="1">
      <c r="A139" s="39"/>
      <c r="B139" s="40"/>
      <c r="C139" s="41"/>
      <c r="D139" s="218" t="s">
        <v>143</v>
      </c>
      <c r="E139" s="41"/>
      <c r="F139" s="219" t="s">
        <v>696</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80</v>
      </c>
    </row>
    <row r="140" s="2" customFormat="1" ht="16.5" customHeight="1">
      <c r="A140" s="39"/>
      <c r="B140" s="40"/>
      <c r="C140" s="246" t="s">
        <v>258</v>
      </c>
      <c r="D140" s="246" t="s">
        <v>298</v>
      </c>
      <c r="E140" s="247" t="s">
        <v>697</v>
      </c>
      <c r="F140" s="248" t="s">
        <v>698</v>
      </c>
      <c r="G140" s="249" t="s">
        <v>284</v>
      </c>
      <c r="H140" s="250">
        <v>1</v>
      </c>
      <c r="I140" s="251"/>
      <c r="J140" s="252">
        <f>ROUND(I140*H140,2)</f>
        <v>0</v>
      </c>
      <c r="K140" s="248" t="s">
        <v>336</v>
      </c>
      <c r="L140" s="253"/>
      <c r="M140" s="254" t="s">
        <v>19</v>
      </c>
      <c r="N140" s="25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157</v>
      </c>
      <c r="AT140" s="216" t="s">
        <v>298</v>
      </c>
      <c r="AU140" s="216" t="s">
        <v>80</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142</v>
      </c>
      <c r="BM140" s="216" t="s">
        <v>261</v>
      </c>
    </row>
    <row r="141" s="2" customFormat="1">
      <c r="A141" s="39"/>
      <c r="B141" s="40"/>
      <c r="C141" s="41"/>
      <c r="D141" s="218" t="s">
        <v>143</v>
      </c>
      <c r="E141" s="41"/>
      <c r="F141" s="219" t="s">
        <v>698</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80</v>
      </c>
    </row>
    <row r="142" s="2" customFormat="1" ht="24.15" customHeight="1">
      <c r="A142" s="39"/>
      <c r="B142" s="40"/>
      <c r="C142" s="246" t="s">
        <v>201</v>
      </c>
      <c r="D142" s="246" t="s">
        <v>298</v>
      </c>
      <c r="E142" s="247" t="s">
        <v>699</v>
      </c>
      <c r="F142" s="248" t="s">
        <v>700</v>
      </c>
      <c r="G142" s="249" t="s">
        <v>284</v>
      </c>
      <c r="H142" s="250">
        <v>1</v>
      </c>
      <c r="I142" s="251"/>
      <c r="J142" s="252">
        <f>ROUND(I142*H142,2)</f>
        <v>0</v>
      </c>
      <c r="K142" s="248" t="s">
        <v>336</v>
      </c>
      <c r="L142" s="253"/>
      <c r="M142" s="254" t="s">
        <v>19</v>
      </c>
      <c r="N142" s="25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157</v>
      </c>
      <c r="AT142" s="216" t="s">
        <v>298</v>
      </c>
      <c r="AU142" s="216" t="s">
        <v>80</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142</v>
      </c>
      <c r="BM142" s="216" t="s">
        <v>266</v>
      </c>
    </row>
    <row r="143" s="2" customFormat="1">
      <c r="A143" s="39"/>
      <c r="B143" s="40"/>
      <c r="C143" s="41"/>
      <c r="D143" s="218" t="s">
        <v>143</v>
      </c>
      <c r="E143" s="41"/>
      <c r="F143" s="219" t="s">
        <v>700</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80</v>
      </c>
    </row>
    <row r="144" s="2" customFormat="1" ht="16.5" customHeight="1">
      <c r="A144" s="39"/>
      <c r="B144" s="40"/>
      <c r="C144" s="246" t="s">
        <v>267</v>
      </c>
      <c r="D144" s="246" t="s">
        <v>298</v>
      </c>
      <c r="E144" s="247" t="s">
        <v>701</v>
      </c>
      <c r="F144" s="248" t="s">
        <v>702</v>
      </c>
      <c r="G144" s="249" t="s">
        <v>284</v>
      </c>
      <c r="H144" s="250">
        <v>18</v>
      </c>
      <c r="I144" s="251"/>
      <c r="J144" s="252">
        <f>ROUND(I144*H144,2)</f>
        <v>0</v>
      </c>
      <c r="K144" s="248" t="s">
        <v>336</v>
      </c>
      <c r="L144" s="253"/>
      <c r="M144" s="254" t="s">
        <v>19</v>
      </c>
      <c r="N144" s="25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157</v>
      </c>
      <c r="AT144" s="216" t="s">
        <v>298</v>
      </c>
      <c r="AU144" s="216" t="s">
        <v>80</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142</v>
      </c>
      <c r="BM144" s="216" t="s">
        <v>271</v>
      </c>
    </row>
    <row r="145" s="2" customFormat="1">
      <c r="A145" s="39"/>
      <c r="B145" s="40"/>
      <c r="C145" s="41"/>
      <c r="D145" s="218" t="s">
        <v>143</v>
      </c>
      <c r="E145" s="41"/>
      <c r="F145" s="219" t="s">
        <v>702</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80</v>
      </c>
    </row>
    <row r="146" s="2" customFormat="1" ht="16.5" customHeight="1">
      <c r="A146" s="39"/>
      <c r="B146" s="40"/>
      <c r="C146" s="246" t="s">
        <v>205</v>
      </c>
      <c r="D146" s="246" t="s">
        <v>298</v>
      </c>
      <c r="E146" s="247" t="s">
        <v>703</v>
      </c>
      <c r="F146" s="248" t="s">
        <v>704</v>
      </c>
      <c r="G146" s="249" t="s">
        <v>284</v>
      </c>
      <c r="H146" s="250">
        <v>18</v>
      </c>
      <c r="I146" s="251"/>
      <c r="J146" s="252">
        <f>ROUND(I146*H146,2)</f>
        <v>0</v>
      </c>
      <c r="K146" s="248" t="s">
        <v>336</v>
      </c>
      <c r="L146" s="253"/>
      <c r="M146" s="254" t="s">
        <v>19</v>
      </c>
      <c r="N146" s="25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157</v>
      </c>
      <c r="AT146" s="216" t="s">
        <v>298</v>
      </c>
      <c r="AU146" s="216" t="s">
        <v>80</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142</v>
      </c>
      <c r="BM146" s="216" t="s">
        <v>274</v>
      </c>
    </row>
    <row r="147" s="2" customFormat="1">
      <c r="A147" s="39"/>
      <c r="B147" s="40"/>
      <c r="C147" s="41"/>
      <c r="D147" s="218" t="s">
        <v>143</v>
      </c>
      <c r="E147" s="41"/>
      <c r="F147" s="219" t="s">
        <v>704</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80</v>
      </c>
    </row>
    <row r="148" s="2" customFormat="1" ht="16.5" customHeight="1">
      <c r="A148" s="39"/>
      <c r="B148" s="40"/>
      <c r="C148" s="246" t="s">
        <v>275</v>
      </c>
      <c r="D148" s="246" t="s">
        <v>298</v>
      </c>
      <c r="E148" s="247" t="s">
        <v>705</v>
      </c>
      <c r="F148" s="248" t="s">
        <v>706</v>
      </c>
      <c r="G148" s="249" t="s">
        <v>643</v>
      </c>
      <c r="H148" s="250">
        <v>1</v>
      </c>
      <c r="I148" s="251"/>
      <c r="J148" s="252">
        <f>ROUND(I148*H148,2)</f>
        <v>0</v>
      </c>
      <c r="K148" s="248" t="s">
        <v>336</v>
      </c>
      <c r="L148" s="253"/>
      <c r="M148" s="254" t="s">
        <v>19</v>
      </c>
      <c r="N148" s="25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157</v>
      </c>
      <c r="AT148" s="216" t="s">
        <v>298</v>
      </c>
      <c r="AU148" s="216" t="s">
        <v>80</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142</v>
      </c>
      <c r="BM148" s="216" t="s">
        <v>278</v>
      </c>
    </row>
    <row r="149" s="2" customFormat="1">
      <c r="A149" s="39"/>
      <c r="B149" s="40"/>
      <c r="C149" s="41"/>
      <c r="D149" s="218" t="s">
        <v>143</v>
      </c>
      <c r="E149" s="41"/>
      <c r="F149" s="219" t="s">
        <v>706</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80</v>
      </c>
    </row>
    <row r="150" s="2" customFormat="1" ht="16.5" customHeight="1">
      <c r="A150" s="39"/>
      <c r="B150" s="40"/>
      <c r="C150" s="246" t="s">
        <v>208</v>
      </c>
      <c r="D150" s="246" t="s">
        <v>298</v>
      </c>
      <c r="E150" s="247" t="s">
        <v>707</v>
      </c>
      <c r="F150" s="248" t="s">
        <v>708</v>
      </c>
      <c r="G150" s="249" t="s">
        <v>643</v>
      </c>
      <c r="H150" s="250">
        <v>3</v>
      </c>
      <c r="I150" s="251"/>
      <c r="J150" s="252">
        <f>ROUND(I150*H150,2)</f>
        <v>0</v>
      </c>
      <c r="K150" s="248" t="s">
        <v>336</v>
      </c>
      <c r="L150" s="253"/>
      <c r="M150" s="254" t="s">
        <v>19</v>
      </c>
      <c r="N150" s="25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157</v>
      </c>
      <c r="AT150" s="216" t="s">
        <v>298</v>
      </c>
      <c r="AU150" s="216" t="s">
        <v>80</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142</v>
      </c>
      <c r="BM150" s="216" t="s">
        <v>285</v>
      </c>
    </row>
    <row r="151" s="2" customFormat="1">
      <c r="A151" s="39"/>
      <c r="B151" s="40"/>
      <c r="C151" s="41"/>
      <c r="D151" s="218" t="s">
        <v>143</v>
      </c>
      <c r="E151" s="41"/>
      <c r="F151" s="219" t="s">
        <v>708</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80</v>
      </c>
    </row>
    <row r="152" s="2" customFormat="1" ht="16.5" customHeight="1">
      <c r="A152" s="39"/>
      <c r="B152" s="40"/>
      <c r="C152" s="246" t="s">
        <v>287</v>
      </c>
      <c r="D152" s="246" t="s">
        <v>298</v>
      </c>
      <c r="E152" s="247" t="s">
        <v>709</v>
      </c>
      <c r="F152" s="248" t="s">
        <v>710</v>
      </c>
      <c r="G152" s="249" t="s">
        <v>643</v>
      </c>
      <c r="H152" s="250">
        <v>2</v>
      </c>
      <c r="I152" s="251"/>
      <c r="J152" s="252">
        <f>ROUND(I152*H152,2)</f>
        <v>0</v>
      </c>
      <c r="K152" s="248" t="s">
        <v>336</v>
      </c>
      <c r="L152" s="253"/>
      <c r="M152" s="254" t="s">
        <v>19</v>
      </c>
      <c r="N152" s="25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157</v>
      </c>
      <c r="AT152" s="216" t="s">
        <v>298</v>
      </c>
      <c r="AU152" s="216" t="s">
        <v>80</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142</v>
      </c>
      <c r="BM152" s="216" t="s">
        <v>290</v>
      </c>
    </row>
    <row r="153" s="2" customFormat="1">
      <c r="A153" s="39"/>
      <c r="B153" s="40"/>
      <c r="C153" s="41"/>
      <c r="D153" s="218" t="s">
        <v>143</v>
      </c>
      <c r="E153" s="41"/>
      <c r="F153" s="219" t="s">
        <v>710</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80</v>
      </c>
    </row>
    <row r="154" s="2" customFormat="1" ht="16.5" customHeight="1">
      <c r="A154" s="39"/>
      <c r="B154" s="40"/>
      <c r="C154" s="246" t="s">
        <v>215</v>
      </c>
      <c r="D154" s="246" t="s">
        <v>298</v>
      </c>
      <c r="E154" s="247" t="s">
        <v>711</v>
      </c>
      <c r="F154" s="248" t="s">
        <v>712</v>
      </c>
      <c r="G154" s="249" t="s">
        <v>643</v>
      </c>
      <c r="H154" s="250">
        <v>2</v>
      </c>
      <c r="I154" s="251"/>
      <c r="J154" s="252">
        <f>ROUND(I154*H154,2)</f>
        <v>0</v>
      </c>
      <c r="K154" s="248" t="s">
        <v>336</v>
      </c>
      <c r="L154" s="253"/>
      <c r="M154" s="254" t="s">
        <v>19</v>
      </c>
      <c r="N154" s="25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157</v>
      </c>
      <c r="AT154" s="216" t="s">
        <v>298</v>
      </c>
      <c r="AU154" s="216" t="s">
        <v>80</v>
      </c>
      <c r="AY154" s="18" t="s">
        <v>134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142</v>
      </c>
      <c r="BM154" s="216" t="s">
        <v>293</v>
      </c>
    </row>
    <row r="155" s="2" customFormat="1">
      <c r="A155" s="39"/>
      <c r="B155" s="40"/>
      <c r="C155" s="41"/>
      <c r="D155" s="218" t="s">
        <v>143</v>
      </c>
      <c r="E155" s="41"/>
      <c r="F155" s="219" t="s">
        <v>712</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143</v>
      </c>
      <c r="AU155" s="18" t="s">
        <v>80</v>
      </c>
    </row>
    <row r="156" s="2" customFormat="1" ht="16.5" customHeight="1">
      <c r="A156" s="39"/>
      <c r="B156" s="40"/>
      <c r="C156" s="246" t="s">
        <v>294</v>
      </c>
      <c r="D156" s="246" t="s">
        <v>298</v>
      </c>
      <c r="E156" s="247" t="s">
        <v>713</v>
      </c>
      <c r="F156" s="248" t="s">
        <v>714</v>
      </c>
      <c r="G156" s="249" t="s">
        <v>643</v>
      </c>
      <c r="H156" s="250">
        <v>1</v>
      </c>
      <c r="I156" s="251"/>
      <c r="J156" s="252">
        <f>ROUND(I156*H156,2)</f>
        <v>0</v>
      </c>
      <c r="K156" s="248" t="s">
        <v>336</v>
      </c>
      <c r="L156" s="253"/>
      <c r="M156" s="254" t="s">
        <v>19</v>
      </c>
      <c r="N156" s="25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157</v>
      </c>
      <c r="AT156" s="216" t="s">
        <v>298</v>
      </c>
      <c r="AU156" s="216" t="s">
        <v>80</v>
      </c>
      <c r="AY156" s="18" t="s">
        <v>134</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142</v>
      </c>
      <c r="BM156" s="216" t="s">
        <v>297</v>
      </c>
    </row>
    <row r="157" s="2" customFormat="1">
      <c r="A157" s="39"/>
      <c r="B157" s="40"/>
      <c r="C157" s="41"/>
      <c r="D157" s="218" t="s">
        <v>143</v>
      </c>
      <c r="E157" s="41"/>
      <c r="F157" s="219" t="s">
        <v>714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143</v>
      </c>
      <c r="AU157" s="18" t="s">
        <v>80</v>
      </c>
    </row>
    <row r="158" s="2" customFormat="1" ht="16.5" customHeight="1">
      <c r="A158" s="39"/>
      <c r="B158" s="40"/>
      <c r="C158" s="246" t="s">
        <v>220</v>
      </c>
      <c r="D158" s="246" t="s">
        <v>298</v>
      </c>
      <c r="E158" s="247" t="s">
        <v>715</v>
      </c>
      <c r="F158" s="248" t="s">
        <v>716</v>
      </c>
      <c r="G158" s="249" t="s">
        <v>643</v>
      </c>
      <c r="H158" s="250">
        <v>9</v>
      </c>
      <c r="I158" s="251"/>
      <c r="J158" s="252">
        <f>ROUND(I158*H158,2)</f>
        <v>0</v>
      </c>
      <c r="K158" s="248" t="s">
        <v>336</v>
      </c>
      <c r="L158" s="253"/>
      <c r="M158" s="254" t="s">
        <v>19</v>
      </c>
      <c r="N158" s="25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157</v>
      </c>
      <c r="AT158" s="216" t="s">
        <v>298</v>
      </c>
      <c r="AU158" s="216" t="s">
        <v>80</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142</v>
      </c>
      <c r="BM158" s="216" t="s">
        <v>301</v>
      </c>
    </row>
    <row r="159" s="2" customFormat="1">
      <c r="A159" s="39"/>
      <c r="B159" s="40"/>
      <c r="C159" s="41"/>
      <c r="D159" s="218" t="s">
        <v>143</v>
      </c>
      <c r="E159" s="41"/>
      <c r="F159" s="219" t="s">
        <v>716</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80</v>
      </c>
    </row>
    <row r="160" s="2" customFormat="1" ht="16.5" customHeight="1">
      <c r="A160" s="39"/>
      <c r="B160" s="40"/>
      <c r="C160" s="246" t="s">
        <v>302</v>
      </c>
      <c r="D160" s="246" t="s">
        <v>298</v>
      </c>
      <c r="E160" s="247" t="s">
        <v>717</v>
      </c>
      <c r="F160" s="248" t="s">
        <v>718</v>
      </c>
      <c r="G160" s="249" t="s">
        <v>643</v>
      </c>
      <c r="H160" s="250">
        <v>8</v>
      </c>
      <c r="I160" s="251"/>
      <c r="J160" s="252">
        <f>ROUND(I160*H160,2)</f>
        <v>0</v>
      </c>
      <c r="K160" s="248" t="s">
        <v>336</v>
      </c>
      <c r="L160" s="253"/>
      <c r="M160" s="254" t="s">
        <v>19</v>
      </c>
      <c r="N160" s="25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157</v>
      </c>
      <c r="AT160" s="216" t="s">
        <v>298</v>
      </c>
      <c r="AU160" s="216" t="s">
        <v>80</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142</v>
      </c>
      <c r="BM160" s="216" t="s">
        <v>305</v>
      </c>
    </row>
    <row r="161" s="2" customFormat="1">
      <c r="A161" s="39"/>
      <c r="B161" s="40"/>
      <c r="C161" s="41"/>
      <c r="D161" s="218" t="s">
        <v>143</v>
      </c>
      <c r="E161" s="41"/>
      <c r="F161" s="219" t="s">
        <v>718</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80</v>
      </c>
    </row>
    <row r="162" s="2" customFormat="1" ht="16.5" customHeight="1">
      <c r="A162" s="39"/>
      <c r="B162" s="40"/>
      <c r="C162" s="246" t="s">
        <v>224</v>
      </c>
      <c r="D162" s="246" t="s">
        <v>298</v>
      </c>
      <c r="E162" s="247" t="s">
        <v>719</v>
      </c>
      <c r="F162" s="248" t="s">
        <v>720</v>
      </c>
      <c r="G162" s="249" t="s">
        <v>643</v>
      </c>
      <c r="H162" s="250">
        <v>11</v>
      </c>
      <c r="I162" s="251"/>
      <c r="J162" s="252">
        <f>ROUND(I162*H162,2)</f>
        <v>0</v>
      </c>
      <c r="K162" s="248" t="s">
        <v>336</v>
      </c>
      <c r="L162" s="253"/>
      <c r="M162" s="254" t="s">
        <v>19</v>
      </c>
      <c r="N162" s="255"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157</v>
      </c>
      <c r="AT162" s="216" t="s">
        <v>298</v>
      </c>
      <c r="AU162" s="216" t="s">
        <v>80</v>
      </c>
      <c r="AY162" s="18" t="s">
        <v>134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142</v>
      </c>
      <c r="BM162" s="216" t="s">
        <v>308</v>
      </c>
    </row>
    <row r="163" s="2" customFormat="1">
      <c r="A163" s="39"/>
      <c r="B163" s="40"/>
      <c r="C163" s="41"/>
      <c r="D163" s="218" t="s">
        <v>143</v>
      </c>
      <c r="E163" s="41"/>
      <c r="F163" s="219" t="s">
        <v>720</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143</v>
      </c>
      <c r="AU163" s="18" t="s">
        <v>80</v>
      </c>
    </row>
    <row r="164" s="2" customFormat="1" ht="16.5" customHeight="1">
      <c r="A164" s="39"/>
      <c r="B164" s="40"/>
      <c r="C164" s="246" t="s">
        <v>309</v>
      </c>
      <c r="D164" s="246" t="s">
        <v>298</v>
      </c>
      <c r="E164" s="247" t="s">
        <v>721</v>
      </c>
      <c r="F164" s="248" t="s">
        <v>722</v>
      </c>
      <c r="G164" s="249" t="s">
        <v>270</v>
      </c>
      <c r="H164" s="250">
        <v>15</v>
      </c>
      <c r="I164" s="251"/>
      <c r="J164" s="252">
        <f>ROUND(I164*H164,2)</f>
        <v>0</v>
      </c>
      <c r="K164" s="248" t="s">
        <v>336</v>
      </c>
      <c r="L164" s="253"/>
      <c r="M164" s="254" t="s">
        <v>19</v>
      </c>
      <c r="N164" s="25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157</v>
      </c>
      <c r="AT164" s="216" t="s">
        <v>298</v>
      </c>
      <c r="AU164" s="216" t="s">
        <v>80</v>
      </c>
      <c r="AY164" s="18" t="s">
        <v>134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142</v>
      </c>
      <c r="BM164" s="216" t="s">
        <v>312</v>
      </c>
    </row>
    <row r="165" s="2" customFormat="1">
      <c r="A165" s="39"/>
      <c r="B165" s="40"/>
      <c r="C165" s="41"/>
      <c r="D165" s="218" t="s">
        <v>143</v>
      </c>
      <c r="E165" s="41"/>
      <c r="F165" s="219" t="s">
        <v>722</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80</v>
      </c>
    </row>
    <row r="166" s="2" customFormat="1" ht="16.5" customHeight="1">
      <c r="A166" s="39"/>
      <c r="B166" s="40"/>
      <c r="C166" s="246" t="s">
        <v>229</v>
      </c>
      <c r="D166" s="246" t="s">
        <v>298</v>
      </c>
      <c r="E166" s="247" t="s">
        <v>723</v>
      </c>
      <c r="F166" s="248" t="s">
        <v>724</v>
      </c>
      <c r="G166" s="249" t="s">
        <v>270</v>
      </c>
      <c r="H166" s="250">
        <v>10</v>
      </c>
      <c r="I166" s="251"/>
      <c r="J166" s="252">
        <f>ROUND(I166*H166,2)</f>
        <v>0</v>
      </c>
      <c r="K166" s="248" t="s">
        <v>336</v>
      </c>
      <c r="L166" s="253"/>
      <c r="M166" s="254" t="s">
        <v>19</v>
      </c>
      <c r="N166" s="255"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157</v>
      </c>
      <c r="AT166" s="216" t="s">
        <v>298</v>
      </c>
      <c r="AU166" s="216" t="s">
        <v>80</v>
      </c>
      <c r="AY166" s="18" t="s">
        <v>134</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142</v>
      </c>
      <c r="BM166" s="216" t="s">
        <v>315</v>
      </c>
    </row>
    <row r="167" s="2" customFormat="1">
      <c r="A167" s="39"/>
      <c r="B167" s="40"/>
      <c r="C167" s="41"/>
      <c r="D167" s="218" t="s">
        <v>143</v>
      </c>
      <c r="E167" s="41"/>
      <c r="F167" s="219" t="s">
        <v>724</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143</v>
      </c>
      <c r="AU167" s="18" t="s">
        <v>80</v>
      </c>
    </row>
    <row r="168" s="2" customFormat="1" ht="16.5" customHeight="1">
      <c r="A168" s="39"/>
      <c r="B168" s="40"/>
      <c r="C168" s="246" t="s">
        <v>316</v>
      </c>
      <c r="D168" s="246" t="s">
        <v>298</v>
      </c>
      <c r="E168" s="247" t="s">
        <v>725</v>
      </c>
      <c r="F168" s="248" t="s">
        <v>726</v>
      </c>
      <c r="G168" s="249" t="s">
        <v>270</v>
      </c>
      <c r="H168" s="250">
        <v>50</v>
      </c>
      <c r="I168" s="251"/>
      <c r="J168" s="252">
        <f>ROUND(I168*H168,2)</f>
        <v>0</v>
      </c>
      <c r="K168" s="248" t="s">
        <v>336</v>
      </c>
      <c r="L168" s="253"/>
      <c r="M168" s="254" t="s">
        <v>19</v>
      </c>
      <c r="N168" s="255"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157</v>
      </c>
      <c r="AT168" s="216" t="s">
        <v>298</v>
      </c>
      <c r="AU168" s="216" t="s">
        <v>80</v>
      </c>
      <c r="AY168" s="18" t="s">
        <v>134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142</v>
      </c>
      <c r="BM168" s="216" t="s">
        <v>319</v>
      </c>
    </row>
    <row r="169" s="2" customFormat="1">
      <c r="A169" s="39"/>
      <c r="B169" s="40"/>
      <c r="C169" s="41"/>
      <c r="D169" s="218" t="s">
        <v>143</v>
      </c>
      <c r="E169" s="41"/>
      <c r="F169" s="219" t="s">
        <v>726</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143</v>
      </c>
      <c r="AU169" s="18" t="s">
        <v>80</v>
      </c>
    </row>
    <row r="170" s="2" customFormat="1" ht="16.5" customHeight="1">
      <c r="A170" s="39"/>
      <c r="B170" s="40"/>
      <c r="C170" s="246" t="s">
        <v>233</v>
      </c>
      <c r="D170" s="246" t="s">
        <v>298</v>
      </c>
      <c r="E170" s="247" t="s">
        <v>727</v>
      </c>
      <c r="F170" s="248" t="s">
        <v>728</v>
      </c>
      <c r="G170" s="249" t="s">
        <v>643</v>
      </c>
      <c r="H170" s="250">
        <v>1</v>
      </c>
      <c r="I170" s="251"/>
      <c r="J170" s="252">
        <f>ROUND(I170*H170,2)</f>
        <v>0</v>
      </c>
      <c r="K170" s="248" t="s">
        <v>336</v>
      </c>
      <c r="L170" s="253"/>
      <c r="M170" s="254" t="s">
        <v>19</v>
      </c>
      <c r="N170" s="255"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157</v>
      </c>
      <c r="AT170" s="216" t="s">
        <v>298</v>
      </c>
      <c r="AU170" s="216" t="s">
        <v>80</v>
      </c>
      <c r="AY170" s="18" t="s">
        <v>134</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142</v>
      </c>
      <c r="BM170" s="216" t="s">
        <v>325</v>
      </c>
    </row>
    <row r="171" s="2" customFormat="1">
      <c r="A171" s="39"/>
      <c r="B171" s="40"/>
      <c r="C171" s="41"/>
      <c r="D171" s="218" t="s">
        <v>143</v>
      </c>
      <c r="E171" s="41"/>
      <c r="F171" s="219" t="s">
        <v>728</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143</v>
      </c>
      <c r="AU171" s="18" t="s">
        <v>80</v>
      </c>
    </row>
    <row r="172" s="12" customFormat="1" ht="25.92" customHeight="1">
      <c r="A172" s="12"/>
      <c r="B172" s="189"/>
      <c r="C172" s="190"/>
      <c r="D172" s="191" t="s">
        <v>71</v>
      </c>
      <c r="E172" s="192" t="s">
        <v>729</v>
      </c>
      <c r="F172" s="192" t="s">
        <v>730</v>
      </c>
      <c r="G172" s="190"/>
      <c r="H172" s="190"/>
      <c r="I172" s="193"/>
      <c r="J172" s="194">
        <f>BK172</f>
        <v>0</v>
      </c>
      <c r="K172" s="190"/>
      <c r="L172" s="195"/>
      <c r="M172" s="196"/>
      <c r="N172" s="197"/>
      <c r="O172" s="197"/>
      <c r="P172" s="198">
        <f>SUM(P173:P201)</f>
        <v>0</v>
      </c>
      <c r="Q172" s="197"/>
      <c r="R172" s="198">
        <f>SUM(R173:R201)</f>
        <v>0</v>
      </c>
      <c r="S172" s="197"/>
      <c r="T172" s="199">
        <f>SUM(T173:T201)</f>
        <v>0</v>
      </c>
      <c r="U172" s="12"/>
      <c r="V172" s="12"/>
      <c r="W172" s="12"/>
      <c r="X172" s="12"/>
      <c r="Y172" s="12"/>
      <c r="Z172" s="12"/>
      <c r="AA172" s="12"/>
      <c r="AB172" s="12"/>
      <c r="AC172" s="12"/>
      <c r="AD172" s="12"/>
      <c r="AE172" s="12"/>
      <c r="AR172" s="200" t="s">
        <v>80</v>
      </c>
      <c r="AT172" s="201" t="s">
        <v>71</v>
      </c>
      <c r="AU172" s="201" t="s">
        <v>72</v>
      </c>
      <c r="AY172" s="200" t="s">
        <v>134</v>
      </c>
      <c r="BK172" s="202">
        <f>SUM(BK173:BK201)</f>
        <v>0</v>
      </c>
    </row>
    <row r="173" s="2" customFormat="1" ht="16.5" customHeight="1">
      <c r="A173" s="39"/>
      <c r="B173" s="40"/>
      <c r="C173" s="246" t="s">
        <v>329</v>
      </c>
      <c r="D173" s="246" t="s">
        <v>298</v>
      </c>
      <c r="E173" s="247" t="s">
        <v>731</v>
      </c>
      <c r="F173" s="248" t="s">
        <v>732</v>
      </c>
      <c r="G173" s="249" t="s">
        <v>270</v>
      </c>
      <c r="H173" s="250">
        <v>40</v>
      </c>
      <c r="I173" s="251"/>
      <c r="J173" s="252">
        <f>ROUND(I173*H173,2)</f>
        <v>0</v>
      </c>
      <c r="K173" s="248" t="s">
        <v>336</v>
      </c>
      <c r="L173" s="253"/>
      <c r="M173" s="254" t="s">
        <v>19</v>
      </c>
      <c r="N173" s="255"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157</v>
      </c>
      <c r="AT173" s="216" t="s">
        <v>298</v>
      </c>
      <c r="AU173" s="216" t="s">
        <v>80</v>
      </c>
      <c r="AY173" s="18" t="s">
        <v>134</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142</v>
      </c>
      <c r="BM173" s="216" t="s">
        <v>332</v>
      </c>
    </row>
    <row r="174" s="2" customFormat="1">
      <c r="A174" s="39"/>
      <c r="B174" s="40"/>
      <c r="C174" s="41"/>
      <c r="D174" s="218" t="s">
        <v>143</v>
      </c>
      <c r="E174" s="41"/>
      <c r="F174" s="219" t="s">
        <v>732</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143</v>
      </c>
      <c r="AU174" s="18" t="s">
        <v>80</v>
      </c>
    </row>
    <row r="175" s="2" customFormat="1" ht="16.5" customHeight="1">
      <c r="A175" s="39"/>
      <c r="B175" s="40"/>
      <c r="C175" s="246" t="s">
        <v>237</v>
      </c>
      <c r="D175" s="246" t="s">
        <v>298</v>
      </c>
      <c r="E175" s="247" t="s">
        <v>733</v>
      </c>
      <c r="F175" s="248" t="s">
        <v>734</v>
      </c>
      <c r="G175" s="249" t="s">
        <v>270</v>
      </c>
      <c r="H175" s="250">
        <v>110</v>
      </c>
      <c r="I175" s="251"/>
      <c r="J175" s="252">
        <f>ROUND(I175*H175,2)</f>
        <v>0</v>
      </c>
      <c r="K175" s="248" t="s">
        <v>336</v>
      </c>
      <c r="L175" s="253"/>
      <c r="M175" s="254" t="s">
        <v>19</v>
      </c>
      <c r="N175" s="255"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157</v>
      </c>
      <c r="AT175" s="216" t="s">
        <v>298</v>
      </c>
      <c r="AU175" s="216" t="s">
        <v>80</v>
      </c>
      <c r="AY175" s="18" t="s">
        <v>134</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142</v>
      </c>
      <c r="BM175" s="216" t="s">
        <v>337</v>
      </c>
    </row>
    <row r="176" s="2" customFormat="1">
      <c r="A176" s="39"/>
      <c r="B176" s="40"/>
      <c r="C176" s="41"/>
      <c r="D176" s="218" t="s">
        <v>143</v>
      </c>
      <c r="E176" s="41"/>
      <c r="F176" s="219" t="s">
        <v>734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143</v>
      </c>
      <c r="AU176" s="18" t="s">
        <v>80</v>
      </c>
    </row>
    <row r="177" s="2" customFormat="1" ht="16.5" customHeight="1">
      <c r="A177" s="39"/>
      <c r="B177" s="40"/>
      <c r="C177" s="246" t="s">
        <v>338</v>
      </c>
      <c r="D177" s="246" t="s">
        <v>298</v>
      </c>
      <c r="E177" s="247" t="s">
        <v>735</v>
      </c>
      <c r="F177" s="248" t="s">
        <v>736</v>
      </c>
      <c r="G177" s="249" t="s">
        <v>270</v>
      </c>
      <c r="H177" s="250">
        <v>15</v>
      </c>
      <c r="I177" s="251"/>
      <c r="J177" s="252">
        <f>ROUND(I177*H177,2)</f>
        <v>0</v>
      </c>
      <c r="K177" s="248" t="s">
        <v>336</v>
      </c>
      <c r="L177" s="253"/>
      <c r="M177" s="254" t="s">
        <v>19</v>
      </c>
      <c r="N177" s="255"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157</v>
      </c>
      <c r="AT177" s="216" t="s">
        <v>298</v>
      </c>
      <c r="AU177" s="216" t="s">
        <v>80</v>
      </c>
      <c r="AY177" s="18" t="s">
        <v>134</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142</v>
      </c>
      <c r="BM177" s="216" t="s">
        <v>341</v>
      </c>
    </row>
    <row r="178" s="2" customFormat="1">
      <c r="A178" s="39"/>
      <c r="B178" s="40"/>
      <c r="C178" s="41"/>
      <c r="D178" s="218" t="s">
        <v>143</v>
      </c>
      <c r="E178" s="41"/>
      <c r="F178" s="219" t="s">
        <v>736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143</v>
      </c>
      <c r="AU178" s="18" t="s">
        <v>80</v>
      </c>
    </row>
    <row r="179" s="2" customFormat="1" ht="16.5" customHeight="1">
      <c r="A179" s="39"/>
      <c r="B179" s="40"/>
      <c r="C179" s="246" t="s">
        <v>245</v>
      </c>
      <c r="D179" s="246" t="s">
        <v>298</v>
      </c>
      <c r="E179" s="247" t="s">
        <v>737</v>
      </c>
      <c r="F179" s="248" t="s">
        <v>738</v>
      </c>
      <c r="G179" s="249" t="s">
        <v>270</v>
      </c>
      <c r="H179" s="250">
        <v>80</v>
      </c>
      <c r="I179" s="251"/>
      <c r="J179" s="252">
        <f>ROUND(I179*H179,2)</f>
        <v>0</v>
      </c>
      <c r="K179" s="248" t="s">
        <v>336</v>
      </c>
      <c r="L179" s="253"/>
      <c r="M179" s="254" t="s">
        <v>19</v>
      </c>
      <c r="N179" s="255"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157</v>
      </c>
      <c r="AT179" s="216" t="s">
        <v>298</v>
      </c>
      <c r="AU179" s="216" t="s">
        <v>80</v>
      </c>
      <c r="AY179" s="18" t="s">
        <v>134</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142</v>
      </c>
      <c r="BM179" s="216" t="s">
        <v>347</v>
      </c>
    </row>
    <row r="180" s="2" customFormat="1">
      <c r="A180" s="39"/>
      <c r="B180" s="40"/>
      <c r="C180" s="41"/>
      <c r="D180" s="218" t="s">
        <v>143</v>
      </c>
      <c r="E180" s="41"/>
      <c r="F180" s="219" t="s">
        <v>738</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143</v>
      </c>
      <c r="AU180" s="18" t="s">
        <v>80</v>
      </c>
    </row>
    <row r="181" s="2" customFormat="1" ht="16.5" customHeight="1">
      <c r="A181" s="39"/>
      <c r="B181" s="40"/>
      <c r="C181" s="246" t="s">
        <v>349</v>
      </c>
      <c r="D181" s="246" t="s">
        <v>298</v>
      </c>
      <c r="E181" s="247" t="s">
        <v>739</v>
      </c>
      <c r="F181" s="248" t="s">
        <v>740</v>
      </c>
      <c r="G181" s="249" t="s">
        <v>270</v>
      </c>
      <c r="H181" s="250">
        <v>160</v>
      </c>
      <c r="I181" s="251"/>
      <c r="J181" s="252">
        <f>ROUND(I181*H181,2)</f>
        <v>0</v>
      </c>
      <c r="K181" s="248" t="s">
        <v>336</v>
      </c>
      <c r="L181" s="253"/>
      <c r="M181" s="254" t="s">
        <v>19</v>
      </c>
      <c r="N181" s="255"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157</v>
      </c>
      <c r="AT181" s="216" t="s">
        <v>298</v>
      </c>
      <c r="AU181" s="216" t="s">
        <v>80</v>
      </c>
      <c r="AY181" s="18" t="s">
        <v>134</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142</v>
      </c>
      <c r="BM181" s="216" t="s">
        <v>352</v>
      </c>
    </row>
    <row r="182" s="2" customFormat="1">
      <c r="A182" s="39"/>
      <c r="B182" s="40"/>
      <c r="C182" s="41"/>
      <c r="D182" s="218" t="s">
        <v>143</v>
      </c>
      <c r="E182" s="41"/>
      <c r="F182" s="219" t="s">
        <v>740</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143</v>
      </c>
      <c r="AU182" s="18" t="s">
        <v>80</v>
      </c>
    </row>
    <row r="183" s="2" customFormat="1" ht="16.5" customHeight="1">
      <c r="A183" s="39"/>
      <c r="B183" s="40"/>
      <c r="C183" s="246" t="s">
        <v>249</v>
      </c>
      <c r="D183" s="246" t="s">
        <v>298</v>
      </c>
      <c r="E183" s="247" t="s">
        <v>741</v>
      </c>
      <c r="F183" s="248" t="s">
        <v>742</v>
      </c>
      <c r="G183" s="249" t="s">
        <v>270</v>
      </c>
      <c r="H183" s="250">
        <v>65</v>
      </c>
      <c r="I183" s="251"/>
      <c r="J183" s="252">
        <f>ROUND(I183*H183,2)</f>
        <v>0</v>
      </c>
      <c r="K183" s="248" t="s">
        <v>336</v>
      </c>
      <c r="L183" s="253"/>
      <c r="M183" s="254" t="s">
        <v>19</v>
      </c>
      <c r="N183" s="255"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157</v>
      </c>
      <c r="AT183" s="216" t="s">
        <v>298</v>
      </c>
      <c r="AU183" s="216" t="s">
        <v>80</v>
      </c>
      <c r="AY183" s="18" t="s">
        <v>134</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142</v>
      </c>
      <c r="BM183" s="216" t="s">
        <v>355</v>
      </c>
    </row>
    <row r="184" s="2" customFormat="1">
      <c r="A184" s="39"/>
      <c r="B184" s="40"/>
      <c r="C184" s="41"/>
      <c r="D184" s="218" t="s">
        <v>143</v>
      </c>
      <c r="E184" s="41"/>
      <c r="F184" s="219" t="s">
        <v>742</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143</v>
      </c>
      <c r="AU184" s="18" t="s">
        <v>80</v>
      </c>
    </row>
    <row r="185" s="2" customFormat="1" ht="16.5" customHeight="1">
      <c r="A185" s="39"/>
      <c r="B185" s="40"/>
      <c r="C185" s="246" t="s">
        <v>356</v>
      </c>
      <c r="D185" s="246" t="s">
        <v>298</v>
      </c>
      <c r="E185" s="247" t="s">
        <v>743</v>
      </c>
      <c r="F185" s="248" t="s">
        <v>744</v>
      </c>
      <c r="G185" s="249" t="s">
        <v>270</v>
      </c>
      <c r="H185" s="250">
        <v>30</v>
      </c>
      <c r="I185" s="251"/>
      <c r="J185" s="252">
        <f>ROUND(I185*H185,2)</f>
        <v>0</v>
      </c>
      <c r="K185" s="248" t="s">
        <v>336</v>
      </c>
      <c r="L185" s="253"/>
      <c r="M185" s="254" t="s">
        <v>19</v>
      </c>
      <c r="N185" s="255"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157</v>
      </c>
      <c r="AT185" s="216" t="s">
        <v>298</v>
      </c>
      <c r="AU185" s="216" t="s">
        <v>80</v>
      </c>
      <c r="AY185" s="18" t="s">
        <v>134</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142</v>
      </c>
      <c r="BM185" s="216" t="s">
        <v>359</v>
      </c>
    </row>
    <row r="186" s="2" customFormat="1">
      <c r="A186" s="39"/>
      <c r="B186" s="40"/>
      <c r="C186" s="41"/>
      <c r="D186" s="218" t="s">
        <v>143</v>
      </c>
      <c r="E186" s="41"/>
      <c r="F186" s="219" t="s">
        <v>744</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143</v>
      </c>
      <c r="AU186" s="18" t="s">
        <v>80</v>
      </c>
    </row>
    <row r="187" s="2" customFormat="1" ht="16.5" customHeight="1">
      <c r="A187" s="39"/>
      <c r="B187" s="40"/>
      <c r="C187" s="246" t="s">
        <v>254</v>
      </c>
      <c r="D187" s="246" t="s">
        <v>298</v>
      </c>
      <c r="E187" s="247" t="s">
        <v>745</v>
      </c>
      <c r="F187" s="248" t="s">
        <v>746</v>
      </c>
      <c r="G187" s="249" t="s">
        <v>270</v>
      </c>
      <c r="H187" s="250">
        <v>85</v>
      </c>
      <c r="I187" s="251"/>
      <c r="J187" s="252">
        <f>ROUND(I187*H187,2)</f>
        <v>0</v>
      </c>
      <c r="K187" s="248" t="s">
        <v>336</v>
      </c>
      <c r="L187" s="253"/>
      <c r="M187" s="254" t="s">
        <v>19</v>
      </c>
      <c r="N187" s="255"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157</v>
      </c>
      <c r="AT187" s="216" t="s">
        <v>298</v>
      </c>
      <c r="AU187" s="216" t="s">
        <v>80</v>
      </c>
      <c r="AY187" s="18" t="s">
        <v>134</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142</v>
      </c>
      <c r="BM187" s="216" t="s">
        <v>362</v>
      </c>
    </row>
    <row r="188" s="2" customFormat="1">
      <c r="A188" s="39"/>
      <c r="B188" s="40"/>
      <c r="C188" s="41"/>
      <c r="D188" s="218" t="s">
        <v>143</v>
      </c>
      <c r="E188" s="41"/>
      <c r="F188" s="219" t="s">
        <v>746</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143</v>
      </c>
      <c r="AU188" s="18" t="s">
        <v>80</v>
      </c>
    </row>
    <row r="189" s="2" customFormat="1" ht="16.5" customHeight="1">
      <c r="A189" s="39"/>
      <c r="B189" s="40"/>
      <c r="C189" s="246" t="s">
        <v>363</v>
      </c>
      <c r="D189" s="246" t="s">
        <v>298</v>
      </c>
      <c r="E189" s="247" t="s">
        <v>747</v>
      </c>
      <c r="F189" s="248" t="s">
        <v>748</v>
      </c>
      <c r="G189" s="249" t="s">
        <v>270</v>
      </c>
      <c r="H189" s="250">
        <v>15</v>
      </c>
      <c r="I189" s="251"/>
      <c r="J189" s="252">
        <f>ROUND(I189*H189,2)</f>
        <v>0</v>
      </c>
      <c r="K189" s="248" t="s">
        <v>336</v>
      </c>
      <c r="L189" s="253"/>
      <c r="M189" s="254" t="s">
        <v>19</v>
      </c>
      <c r="N189" s="255"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157</v>
      </c>
      <c r="AT189" s="216" t="s">
        <v>298</v>
      </c>
      <c r="AU189" s="216" t="s">
        <v>80</v>
      </c>
      <c r="AY189" s="18" t="s">
        <v>134</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142</v>
      </c>
      <c r="BM189" s="216" t="s">
        <v>366</v>
      </c>
    </row>
    <row r="190" s="2" customFormat="1">
      <c r="A190" s="39"/>
      <c r="B190" s="40"/>
      <c r="C190" s="41"/>
      <c r="D190" s="218" t="s">
        <v>143</v>
      </c>
      <c r="E190" s="41"/>
      <c r="F190" s="219" t="s">
        <v>748</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143</v>
      </c>
      <c r="AU190" s="18" t="s">
        <v>80</v>
      </c>
    </row>
    <row r="191" s="2" customFormat="1" ht="16.5" customHeight="1">
      <c r="A191" s="39"/>
      <c r="B191" s="40"/>
      <c r="C191" s="246" t="s">
        <v>261</v>
      </c>
      <c r="D191" s="246" t="s">
        <v>298</v>
      </c>
      <c r="E191" s="247" t="s">
        <v>749</v>
      </c>
      <c r="F191" s="248" t="s">
        <v>750</v>
      </c>
      <c r="G191" s="249" t="s">
        <v>270</v>
      </c>
      <c r="H191" s="250">
        <v>45</v>
      </c>
      <c r="I191" s="251"/>
      <c r="J191" s="252">
        <f>ROUND(I191*H191,2)</f>
        <v>0</v>
      </c>
      <c r="K191" s="248" t="s">
        <v>336</v>
      </c>
      <c r="L191" s="253"/>
      <c r="M191" s="254" t="s">
        <v>19</v>
      </c>
      <c r="N191" s="255"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157</v>
      </c>
      <c r="AT191" s="216" t="s">
        <v>298</v>
      </c>
      <c r="AU191" s="216" t="s">
        <v>80</v>
      </c>
      <c r="AY191" s="18" t="s">
        <v>134</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142</v>
      </c>
      <c r="BM191" s="216" t="s">
        <v>370</v>
      </c>
    </row>
    <row r="192" s="2" customFormat="1">
      <c r="A192" s="39"/>
      <c r="B192" s="40"/>
      <c r="C192" s="41"/>
      <c r="D192" s="218" t="s">
        <v>143</v>
      </c>
      <c r="E192" s="41"/>
      <c r="F192" s="219" t="s">
        <v>750</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143</v>
      </c>
      <c r="AU192" s="18" t="s">
        <v>80</v>
      </c>
    </row>
    <row r="193" s="2" customFormat="1" ht="16.5" customHeight="1">
      <c r="A193" s="39"/>
      <c r="B193" s="40"/>
      <c r="C193" s="246" t="s">
        <v>372</v>
      </c>
      <c r="D193" s="246" t="s">
        <v>298</v>
      </c>
      <c r="E193" s="247" t="s">
        <v>751</v>
      </c>
      <c r="F193" s="248" t="s">
        <v>752</v>
      </c>
      <c r="G193" s="249" t="s">
        <v>270</v>
      </c>
      <c r="H193" s="250">
        <v>50</v>
      </c>
      <c r="I193" s="251"/>
      <c r="J193" s="252">
        <f>ROUND(I193*H193,2)</f>
        <v>0</v>
      </c>
      <c r="K193" s="248" t="s">
        <v>336</v>
      </c>
      <c r="L193" s="253"/>
      <c r="M193" s="254" t="s">
        <v>19</v>
      </c>
      <c r="N193" s="255"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157</v>
      </c>
      <c r="AT193" s="216" t="s">
        <v>298</v>
      </c>
      <c r="AU193" s="216" t="s">
        <v>80</v>
      </c>
      <c r="AY193" s="18" t="s">
        <v>134</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142</v>
      </c>
      <c r="BM193" s="216" t="s">
        <v>375</v>
      </c>
    </row>
    <row r="194" s="2" customFormat="1">
      <c r="A194" s="39"/>
      <c r="B194" s="40"/>
      <c r="C194" s="41"/>
      <c r="D194" s="218" t="s">
        <v>143</v>
      </c>
      <c r="E194" s="41"/>
      <c r="F194" s="219" t="s">
        <v>752</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143</v>
      </c>
      <c r="AU194" s="18" t="s">
        <v>80</v>
      </c>
    </row>
    <row r="195" s="2" customFormat="1" ht="16.5" customHeight="1">
      <c r="A195" s="39"/>
      <c r="B195" s="40"/>
      <c r="C195" s="246" t="s">
        <v>266</v>
      </c>
      <c r="D195" s="246" t="s">
        <v>298</v>
      </c>
      <c r="E195" s="247" t="s">
        <v>753</v>
      </c>
      <c r="F195" s="248" t="s">
        <v>754</v>
      </c>
      <c r="G195" s="249" t="s">
        <v>270</v>
      </c>
      <c r="H195" s="250">
        <v>20</v>
      </c>
      <c r="I195" s="251"/>
      <c r="J195" s="252">
        <f>ROUND(I195*H195,2)</f>
        <v>0</v>
      </c>
      <c r="K195" s="248" t="s">
        <v>336</v>
      </c>
      <c r="L195" s="253"/>
      <c r="M195" s="254" t="s">
        <v>19</v>
      </c>
      <c r="N195" s="255"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157</v>
      </c>
      <c r="AT195" s="216" t="s">
        <v>298</v>
      </c>
      <c r="AU195" s="216" t="s">
        <v>80</v>
      </c>
      <c r="AY195" s="18" t="s">
        <v>134</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142</v>
      </c>
      <c r="BM195" s="216" t="s">
        <v>378</v>
      </c>
    </row>
    <row r="196" s="2" customFormat="1">
      <c r="A196" s="39"/>
      <c r="B196" s="40"/>
      <c r="C196" s="41"/>
      <c r="D196" s="218" t="s">
        <v>143</v>
      </c>
      <c r="E196" s="41"/>
      <c r="F196" s="219" t="s">
        <v>754</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143</v>
      </c>
      <c r="AU196" s="18" t="s">
        <v>80</v>
      </c>
    </row>
    <row r="197" s="2" customFormat="1" ht="16.5" customHeight="1">
      <c r="A197" s="39"/>
      <c r="B197" s="40"/>
      <c r="C197" s="246" t="s">
        <v>381</v>
      </c>
      <c r="D197" s="246" t="s">
        <v>298</v>
      </c>
      <c r="E197" s="247" t="s">
        <v>755</v>
      </c>
      <c r="F197" s="248" t="s">
        <v>756</v>
      </c>
      <c r="G197" s="249" t="s">
        <v>270</v>
      </c>
      <c r="H197" s="250">
        <v>50</v>
      </c>
      <c r="I197" s="251"/>
      <c r="J197" s="252">
        <f>ROUND(I197*H197,2)</f>
        <v>0</v>
      </c>
      <c r="K197" s="248" t="s">
        <v>336</v>
      </c>
      <c r="L197" s="253"/>
      <c r="M197" s="254" t="s">
        <v>19</v>
      </c>
      <c r="N197" s="255" t="s">
        <v>43</v>
      </c>
      <c r="O197" s="85"/>
      <c r="P197" s="214">
        <f>O197*H197</f>
        <v>0</v>
      </c>
      <c r="Q197" s="214">
        <v>0</v>
      </c>
      <c r="R197" s="214">
        <f>Q197*H197</f>
        <v>0</v>
      </c>
      <c r="S197" s="214">
        <v>0</v>
      </c>
      <c r="T197" s="215">
        <f>S197*H197</f>
        <v>0</v>
      </c>
      <c r="U197" s="39"/>
      <c r="V197" s="39"/>
      <c r="W197" s="39"/>
      <c r="X197" s="39"/>
      <c r="Y197" s="39"/>
      <c r="Z197" s="39"/>
      <c r="AA197" s="39"/>
      <c r="AB197" s="39"/>
      <c r="AC197" s="39"/>
      <c r="AD197" s="39"/>
      <c r="AE197" s="39"/>
      <c r="AR197" s="216" t="s">
        <v>157</v>
      </c>
      <c r="AT197" s="216" t="s">
        <v>298</v>
      </c>
      <c r="AU197" s="216" t="s">
        <v>80</v>
      </c>
      <c r="AY197" s="18" t="s">
        <v>134</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142</v>
      </c>
      <c r="BM197" s="216" t="s">
        <v>384</v>
      </c>
    </row>
    <row r="198" s="2" customFormat="1">
      <c r="A198" s="39"/>
      <c r="B198" s="40"/>
      <c r="C198" s="41"/>
      <c r="D198" s="218" t="s">
        <v>143</v>
      </c>
      <c r="E198" s="41"/>
      <c r="F198" s="219" t="s">
        <v>756</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143</v>
      </c>
      <c r="AU198" s="18" t="s">
        <v>80</v>
      </c>
    </row>
    <row r="199" s="2" customFormat="1" ht="16.5" customHeight="1">
      <c r="A199" s="39"/>
      <c r="B199" s="40"/>
      <c r="C199" s="246" t="s">
        <v>271</v>
      </c>
      <c r="D199" s="246" t="s">
        <v>298</v>
      </c>
      <c r="E199" s="247" t="s">
        <v>757</v>
      </c>
      <c r="F199" s="248" t="s">
        <v>758</v>
      </c>
      <c r="G199" s="249" t="s">
        <v>270</v>
      </c>
      <c r="H199" s="250">
        <v>50</v>
      </c>
      <c r="I199" s="251"/>
      <c r="J199" s="252">
        <f>ROUND(I199*H199,2)</f>
        <v>0</v>
      </c>
      <c r="K199" s="248" t="s">
        <v>336</v>
      </c>
      <c r="L199" s="253"/>
      <c r="M199" s="254" t="s">
        <v>19</v>
      </c>
      <c r="N199" s="255"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157</v>
      </c>
      <c r="AT199" s="216" t="s">
        <v>298</v>
      </c>
      <c r="AU199" s="216" t="s">
        <v>80</v>
      </c>
      <c r="AY199" s="18" t="s">
        <v>134</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142</v>
      </c>
      <c r="BM199" s="216" t="s">
        <v>388</v>
      </c>
    </row>
    <row r="200" s="2" customFormat="1">
      <c r="A200" s="39"/>
      <c r="B200" s="40"/>
      <c r="C200" s="41"/>
      <c r="D200" s="218" t="s">
        <v>143</v>
      </c>
      <c r="E200" s="41"/>
      <c r="F200" s="219" t="s">
        <v>758</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143</v>
      </c>
      <c r="AU200" s="18" t="s">
        <v>80</v>
      </c>
    </row>
    <row r="201" s="2" customFormat="1">
      <c r="A201" s="39"/>
      <c r="B201" s="40"/>
      <c r="C201" s="41"/>
      <c r="D201" s="218" t="s">
        <v>651</v>
      </c>
      <c r="E201" s="41"/>
      <c r="F201" s="223" t="s">
        <v>759</v>
      </c>
      <c r="G201" s="41"/>
      <c r="H201" s="41"/>
      <c r="I201" s="220"/>
      <c r="J201" s="41"/>
      <c r="K201" s="41"/>
      <c r="L201" s="45"/>
      <c r="M201" s="266"/>
      <c r="N201" s="267"/>
      <c r="O201" s="268"/>
      <c r="P201" s="268"/>
      <c r="Q201" s="268"/>
      <c r="R201" s="268"/>
      <c r="S201" s="268"/>
      <c r="T201" s="269"/>
      <c r="U201" s="39"/>
      <c r="V201" s="39"/>
      <c r="W201" s="39"/>
      <c r="X201" s="39"/>
      <c r="Y201" s="39"/>
      <c r="Z201" s="39"/>
      <c r="AA201" s="39"/>
      <c r="AB201" s="39"/>
      <c r="AC201" s="39"/>
      <c r="AD201" s="39"/>
      <c r="AE201" s="39"/>
      <c r="AT201" s="18" t="s">
        <v>651</v>
      </c>
      <c r="AU201" s="18" t="s">
        <v>80</v>
      </c>
    </row>
    <row r="202" s="2" customFormat="1" ht="6.96" customHeight="1">
      <c r="A202" s="39"/>
      <c r="B202" s="60"/>
      <c r="C202" s="61"/>
      <c r="D202" s="61"/>
      <c r="E202" s="61"/>
      <c r="F202" s="61"/>
      <c r="G202" s="61"/>
      <c r="H202" s="61"/>
      <c r="I202" s="61"/>
      <c r="J202" s="61"/>
      <c r="K202" s="61"/>
      <c r="L202" s="45"/>
      <c r="M202" s="39"/>
      <c r="O202" s="39"/>
      <c r="P202" s="39"/>
      <c r="Q202" s="39"/>
      <c r="R202" s="39"/>
      <c r="S202" s="39"/>
      <c r="T202" s="39"/>
      <c r="U202" s="39"/>
      <c r="V202" s="39"/>
      <c r="W202" s="39"/>
      <c r="X202" s="39"/>
      <c r="Y202" s="39"/>
      <c r="Z202" s="39"/>
      <c r="AA202" s="39"/>
      <c r="AB202" s="39"/>
      <c r="AC202" s="39"/>
      <c r="AD202" s="39"/>
      <c r="AE202" s="39"/>
    </row>
  </sheetData>
  <sheetProtection sheet="1" autoFilter="0" formatColumns="0" formatRows="0" objects="1" scenarios="1" spinCount="100000" saltValue="1d9s/NWiU85l+YULRRRlkkSS4m6Qjrc+aBryHp1gZjuuczaU7XHqInvnGT0SBxYjminPA/sI6VPbxu04cX6PeQ==" hashValue="lwiAXjr1vgHwo239Jm7+IQbtB/eeKZqxuvGXsvjlE2A9angBGAckuFnoaeVYIIe1seILiiXsFG6calvSwI4yCg==" algorithmName="SHA-512" password="CB6D"/>
  <autoFilter ref="C83:K201"/>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760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ROUND((SUM(BE80:BE87)),  2)</f>
        <v>0</v>
      </c>
      <c r="G33" s="39"/>
      <c r="H33" s="39"/>
      <c r="I33" s="149">
        <v>0.20999999999999999</v>
      </c>
      <c r="J33" s="148">
        <f>ROUND(((SUM(BE80:BE87))*I33),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ROUND((SUM(BF80:BF87)),  2)</f>
        <v>0</v>
      </c>
      <c r="G34" s="39"/>
      <c r="H34" s="39"/>
      <c r="I34" s="149">
        <v>0.14999999999999999</v>
      </c>
      <c r="J34" s="148">
        <f>ROUND(((SUM(BF80:BF87))*I34),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ROUND((SUM(BG80:BG87)),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ROUND((SUM(BH80:BH87)),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ROUND((SUM(BI80:BI87)),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05.1-d - AV technika stínící technika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761</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119</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26.25" customHeight="1">
      <c r="A70" s="39"/>
      <c r="B70" s="40"/>
      <c r="C70" s="41"/>
      <c r="D70" s="41"/>
      <c r="E70" s="161" t="str">
        <f>E7</f>
        <v>INFRASTRUKTURA ZŠ CHOMUTOV - odb.učebny - cizí jazyk+IT -ZŠ Ak.Heyrovského, Chomutov - učebna 5.1</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05.1-d - AV technika stínící technika</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1" customFormat="1" ht="29.28" customHeight="1">
      <c r="A79" s="178"/>
      <c r="B79" s="179"/>
      <c r="C79" s="180" t="s">
        <v>120</v>
      </c>
      <c r="D79" s="181" t="s">
        <v>57</v>
      </c>
      <c r="E79" s="181" t="s">
        <v>53</v>
      </c>
      <c r="F79" s="181" t="s">
        <v>54</v>
      </c>
      <c r="G79" s="181" t="s">
        <v>121</v>
      </c>
      <c r="H79" s="181" t="s">
        <v>122</v>
      </c>
      <c r="I79" s="181" t="s">
        <v>123</v>
      </c>
      <c r="J79" s="181" t="s">
        <v>103</v>
      </c>
      <c r="K79" s="182" t="s">
        <v>124</v>
      </c>
      <c r="L79" s="183"/>
      <c r="M79" s="93" t="s">
        <v>19</v>
      </c>
      <c r="N79" s="94" t="s">
        <v>42</v>
      </c>
      <c r="O79" s="94" t="s">
        <v>125</v>
      </c>
      <c r="P79" s="94" t="s">
        <v>126</v>
      </c>
      <c r="Q79" s="94" t="s">
        <v>127</v>
      </c>
      <c r="R79" s="94" t="s">
        <v>128</v>
      </c>
      <c r="S79" s="94" t="s">
        <v>129</v>
      </c>
      <c r="T79" s="95" t="s">
        <v>130</v>
      </c>
      <c r="U79" s="178"/>
      <c r="V79" s="178"/>
      <c r="W79" s="178"/>
      <c r="X79" s="178"/>
      <c r="Y79" s="178"/>
      <c r="Z79" s="178"/>
      <c r="AA79" s="178"/>
      <c r="AB79" s="178"/>
      <c r="AC79" s="178"/>
      <c r="AD79" s="178"/>
      <c r="AE79" s="178"/>
    </row>
    <row r="80" s="2" customFormat="1" ht="22.8" customHeight="1">
      <c r="A80" s="39"/>
      <c r="B80" s="40"/>
      <c r="C80" s="100" t="s">
        <v>131</v>
      </c>
      <c r="D80" s="41"/>
      <c r="E80" s="41"/>
      <c r="F80" s="41"/>
      <c r="G80" s="41"/>
      <c r="H80" s="41"/>
      <c r="I80" s="41"/>
      <c r="J80" s="184">
        <f>BK80</f>
        <v>0</v>
      </c>
      <c r="K80" s="41"/>
      <c r="L80" s="45"/>
      <c r="M80" s="96"/>
      <c r="N80" s="185"/>
      <c r="O80" s="97"/>
      <c r="P80" s="186">
        <f>P81</f>
        <v>0</v>
      </c>
      <c r="Q80" s="97"/>
      <c r="R80" s="186">
        <f>R81</f>
        <v>0</v>
      </c>
      <c r="S80" s="97"/>
      <c r="T80" s="187">
        <f>T81</f>
        <v>0</v>
      </c>
      <c r="U80" s="39"/>
      <c r="V80" s="39"/>
      <c r="W80" s="39"/>
      <c r="X80" s="39"/>
      <c r="Y80" s="39"/>
      <c r="Z80" s="39"/>
      <c r="AA80" s="39"/>
      <c r="AB80" s="39"/>
      <c r="AC80" s="39"/>
      <c r="AD80" s="39"/>
      <c r="AE80" s="39"/>
      <c r="AT80" s="18" t="s">
        <v>71</v>
      </c>
      <c r="AU80" s="18" t="s">
        <v>104</v>
      </c>
      <c r="BK80" s="188">
        <f>BK81</f>
        <v>0</v>
      </c>
    </row>
    <row r="81" s="12" customFormat="1" ht="25.92" customHeight="1">
      <c r="A81" s="12"/>
      <c r="B81" s="189"/>
      <c r="C81" s="190"/>
      <c r="D81" s="191" t="s">
        <v>71</v>
      </c>
      <c r="E81" s="192" t="s">
        <v>762</v>
      </c>
      <c r="F81" s="192" t="s">
        <v>763</v>
      </c>
      <c r="G81" s="190"/>
      <c r="H81" s="190"/>
      <c r="I81" s="193"/>
      <c r="J81" s="194">
        <f>BK81</f>
        <v>0</v>
      </c>
      <c r="K81" s="190"/>
      <c r="L81" s="195"/>
      <c r="M81" s="196"/>
      <c r="N81" s="197"/>
      <c r="O81" s="197"/>
      <c r="P81" s="198">
        <f>SUM(P82:P87)</f>
        <v>0</v>
      </c>
      <c r="Q81" s="197"/>
      <c r="R81" s="198">
        <f>SUM(R82:R87)</f>
        <v>0</v>
      </c>
      <c r="S81" s="197"/>
      <c r="T81" s="199">
        <f>SUM(T82:T87)</f>
        <v>0</v>
      </c>
      <c r="U81" s="12"/>
      <c r="V81" s="12"/>
      <c r="W81" s="12"/>
      <c r="X81" s="12"/>
      <c r="Y81" s="12"/>
      <c r="Z81" s="12"/>
      <c r="AA81" s="12"/>
      <c r="AB81" s="12"/>
      <c r="AC81" s="12"/>
      <c r="AD81" s="12"/>
      <c r="AE81" s="12"/>
      <c r="AR81" s="200" t="s">
        <v>80</v>
      </c>
      <c r="AT81" s="201" t="s">
        <v>71</v>
      </c>
      <c r="AU81" s="201" t="s">
        <v>72</v>
      </c>
      <c r="AY81" s="200" t="s">
        <v>134</v>
      </c>
      <c r="BK81" s="202">
        <f>SUM(BK82:BK87)</f>
        <v>0</v>
      </c>
    </row>
    <row r="82" s="2" customFormat="1" ht="37.8" customHeight="1">
      <c r="A82" s="39"/>
      <c r="B82" s="40"/>
      <c r="C82" s="205" t="s">
        <v>80</v>
      </c>
      <c r="D82" s="205" t="s">
        <v>137</v>
      </c>
      <c r="E82" s="206" t="s">
        <v>764</v>
      </c>
      <c r="F82" s="207" t="s">
        <v>765</v>
      </c>
      <c r="G82" s="208" t="s">
        <v>284</v>
      </c>
      <c r="H82" s="209">
        <v>2</v>
      </c>
      <c r="I82" s="210"/>
      <c r="J82" s="211">
        <f>ROUND(I82*H82,2)</f>
        <v>0</v>
      </c>
      <c r="K82" s="207" t="s">
        <v>336</v>
      </c>
      <c r="L82" s="45"/>
      <c r="M82" s="212" t="s">
        <v>19</v>
      </c>
      <c r="N82" s="213" t="s">
        <v>43</v>
      </c>
      <c r="O82" s="85"/>
      <c r="P82" s="214">
        <f>O82*H82</f>
        <v>0</v>
      </c>
      <c r="Q82" s="214">
        <v>0</v>
      </c>
      <c r="R82" s="214">
        <f>Q82*H82</f>
        <v>0</v>
      </c>
      <c r="S82" s="214">
        <v>0</v>
      </c>
      <c r="T82" s="215">
        <f>S82*H82</f>
        <v>0</v>
      </c>
      <c r="U82" s="39"/>
      <c r="V82" s="39"/>
      <c r="W82" s="39"/>
      <c r="X82" s="39"/>
      <c r="Y82" s="39"/>
      <c r="Z82" s="39"/>
      <c r="AA82" s="39"/>
      <c r="AB82" s="39"/>
      <c r="AC82" s="39"/>
      <c r="AD82" s="39"/>
      <c r="AE82" s="39"/>
      <c r="AR82" s="216" t="s">
        <v>142</v>
      </c>
      <c r="AT82" s="216" t="s">
        <v>137</v>
      </c>
      <c r="AU82" s="216" t="s">
        <v>80</v>
      </c>
      <c r="AY82" s="18" t="s">
        <v>134</v>
      </c>
      <c r="BE82" s="217">
        <f>IF(N82="základní",J82,0)</f>
        <v>0</v>
      </c>
      <c r="BF82" s="217">
        <f>IF(N82="snížená",J82,0)</f>
        <v>0</v>
      </c>
      <c r="BG82" s="217">
        <f>IF(N82="zákl. přenesená",J82,0)</f>
        <v>0</v>
      </c>
      <c r="BH82" s="217">
        <f>IF(N82="sníž. přenesená",J82,0)</f>
        <v>0</v>
      </c>
      <c r="BI82" s="217">
        <f>IF(N82="nulová",J82,0)</f>
        <v>0</v>
      </c>
      <c r="BJ82" s="18" t="s">
        <v>80</v>
      </c>
      <c r="BK82" s="217">
        <f>ROUND(I82*H82,2)</f>
        <v>0</v>
      </c>
      <c r="BL82" s="18" t="s">
        <v>142</v>
      </c>
      <c r="BM82" s="216" t="s">
        <v>82</v>
      </c>
    </row>
    <row r="83" s="2" customFormat="1">
      <c r="A83" s="39"/>
      <c r="B83" s="40"/>
      <c r="C83" s="41"/>
      <c r="D83" s="218" t="s">
        <v>143</v>
      </c>
      <c r="E83" s="41"/>
      <c r="F83" s="219" t="s">
        <v>765</v>
      </c>
      <c r="G83" s="41"/>
      <c r="H83" s="41"/>
      <c r="I83" s="220"/>
      <c r="J83" s="41"/>
      <c r="K83" s="41"/>
      <c r="L83" s="45"/>
      <c r="M83" s="221"/>
      <c r="N83" s="222"/>
      <c r="O83" s="85"/>
      <c r="P83" s="85"/>
      <c r="Q83" s="85"/>
      <c r="R83" s="85"/>
      <c r="S83" s="85"/>
      <c r="T83" s="86"/>
      <c r="U83" s="39"/>
      <c r="V83" s="39"/>
      <c r="W83" s="39"/>
      <c r="X83" s="39"/>
      <c r="Y83" s="39"/>
      <c r="Z83" s="39"/>
      <c r="AA83" s="39"/>
      <c r="AB83" s="39"/>
      <c r="AC83" s="39"/>
      <c r="AD83" s="39"/>
      <c r="AE83" s="39"/>
      <c r="AT83" s="18" t="s">
        <v>143</v>
      </c>
      <c r="AU83" s="18" t="s">
        <v>80</v>
      </c>
    </row>
    <row r="84" s="2" customFormat="1" ht="16.5" customHeight="1">
      <c r="A84" s="39"/>
      <c r="B84" s="40"/>
      <c r="C84" s="205" t="s">
        <v>82</v>
      </c>
      <c r="D84" s="205" t="s">
        <v>137</v>
      </c>
      <c r="E84" s="206" t="s">
        <v>766</v>
      </c>
      <c r="F84" s="207" t="s">
        <v>767</v>
      </c>
      <c r="G84" s="208" t="s">
        <v>284</v>
      </c>
      <c r="H84" s="209">
        <v>2</v>
      </c>
      <c r="I84" s="210"/>
      <c r="J84" s="211">
        <f>ROUND(I84*H84,2)</f>
        <v>0</v>
      </c>
      <c r="K84" s="207" t="s">
        <v>336</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142</v>
      </c>
      <c r="AT84" s="216" t="s">
        <v>137</v>
      </c>
      <c r="AU84" s="216" t="s">
        <v>80</v>
      </c>
      <c r="AY84" s="18" t="s">
        <v>134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142</v>
      </c>
      <c r="BM84" s="216" t="s">
        <v>142</v>
      </c>
    </row>
    <row r="85" s="2" customFormat="1">
      <c r="A85" s="39"/>
      <c r="B85" s="40"/>
      <c r="C85" s="41"/>
      <c r="D85" s="218" t="s">
        <v>143</v>
      </c>
      <c r="E85" s="41"/>
      <c r="F85" s="219" t="s">
        <v>767</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143</v>
      </c>
      <c r="AU85" s="18" t="s">
        <v>80</v>
      </c>
    </row>
    <row r="86" s="2" customFormat="1" ht="16.5" customHeight="1">
      <c r="A86" s="39"/>
      <c r="B86" s="40"/>
      <c r="C86" s="205" t="s">
        <v>151</v>
      </c>
      <c r="D86" s="205" t="s">
        <v>137</v>
      </c>
      <c r="E86" s="206" t="s">
        <v>768</v>
      </c>
      <c r="F86" s="207" t="s">
        <v>769</v>
      </c>
      <c r="G86" s="208" t="s">
        <v>284</v>
      </c>
      <c r="H86" s="209">
        <v>2</v>
      </c>
      <c r="I86" s="210"/>
      <c r="J86" s="211">
        <f>ROUND(I86*H86,2)</f>
        <v>0</v>
      </c>
      <c r="K86" s="207" t="s">
        <v>336</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142</v>
      </c>
      <c r="AT86" s="216" t="s">
        <v>137</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135</v>
      </c>
    </row>
    <row r="87" s="2" customFormat="1">
      <c r="A87" s="39"/>
      <c r="B87" s="40"/>
      <c r="C87" s="41"/>
      <c r="D87" s="218" t="s">
        <v>143</v>
      </c>
      <c r="E87" s="41"/>
      <c r="F87" s="219" t="s">
        <v>769</v>
      </c>
      <c r="G87" s="41"/>
      <c r="H87" s="41"/>
      <c r="I87" s="220"/>
      <c r="J87" s="41"/>
      <c r="K87" s="41"/>
      <c r="L87" s="45"/>
      <c r="M87" s="266"/>
      <c r="N87" s="267"/>
      <c r="O87" s="268"/>
      <c r="P87" s="268"/>
      <c r="Q87" s="268"/>
      <c r="R87" s="268"/>
      <c r="S87" s="268"/>
      <c r="T87" s="269"/>
      <c r="U87" s="39"/>
      <c r="V87" s="39"/>
      <c r="W87" s="39"/>
      <c r="X87" s="39"/>
      <c r="Y87" s="39"/>
      <c r="Z87" s="39"/>
      <c r="AA87" s="39"/>
      <c r="AB87" s="39"/>
      <c r="AC87" s="39"/>
      <c r="AD87" s="39"/>
      <c r="AE87" s="39"/>
      <c r="AT87" s="18" t="s">
        <v>143</v>
      </c>
      <c r="AU87" s="18" t="s">
        <v>80</v>
      </c>
    </row>
    <row r="88" s="2" customFormat="1" ht="6.96" customHeight="1">
      <c r="A88" s="39"/>
      <c r="B88" s="60"/>
      <c r="C88" s="61"/>
      <c r="D88" s="61"/>
      <c r="E88" s="61"/>
      <c r="F88" s="61"/>
      <c r="G88" s="61"/>
      <c r="H88" s="61"/>
      <c r="I88" s="61"/>
      <c r="J88" s="61"/>
      <c r="K88" s="61"/>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IlK7oRQwgYSM24Xcg/w3dtscOWzNeNBDHdsFK8h46ZzTs9r+U0LXldQ4YBFSQkLaLvsDjiZcLn8x0IUoOlHZqw==" hashValue="Mxkd8KHfkjpwcp8G19EEeLT3O2fJF97WUMVMOOODTyesX5etsH8YoKJCwr+meZI5SJbwL8eeMIceO2VoZo8eKA==" algorithmName="SHA-512" password="CB6D"/>
  <autoFilter ref="C79:K8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770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ROUND((SUM(BE80:BE102)),  2)</f>
        <v>0</v>
      </c>
      <c r="G33" s="39"/>
      <c r="H33" s="39"/>
      <c r="I33" s="149">
        <v>0.20999999999999999</v>
      </c>
      <c r="J33" s="148">
        <f>ROUND(((SUM(BE80:BE102))*I33),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ROUND((SUM(BF80:BF102)),  2)</f>
        <v>0</v>
      </c>
      <c r="G34" s="39"/>
      <c r="H34" s="39"/>
      <c r="I34" s="149">
        <v>0.14999999999999999</v>
      </c>
      <c r="J34" s="148">
        <f>ROUND(((SUM(BF80:BF102))*I34),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ROUND((SUM(BG80:BG102)),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ROUND((SUM(BH80:BH102)),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ROUND((SUM(BI80:BI102)),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05.1-e - VZT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771</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119</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26.25" customHeight="1">
      <c r="A70" s="39"/>
      <c r="B70" s="40"/>
      <c r="C70" s="41"/>
      <c r="D70" s="41"/>
      <c r="E70" s="161" t="str">
        <f>E7</f>
        <v>INFRASTRUKTURA ZŠ CHOMUTOV - odb.učebny - cizí jazyk+IT -ZŠ Ak.Heyrovského, Chomutov - učebna 5.1</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05.1-e - VZT</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1" customFormat="1" ht="29.28" customHeight="1">
      <c r="A79" s="178"/>
      <c r="B79" s="179"/>
      <c r="C79" s="180" t="s">
        <v>120</v>
      </c>
      <c r="D79" s="181" t="s">
        <v>57</v>
      </c>
      <c r="E79" s="181" t="s">
        <v>53</v>
      </c>
      <c r="F79" s="181" t="s">
        <v>54</v>
      </c>
      <c r="G79" s="181" t="s">
        <v>121</v>
      </c>
      <c r="H79" s="181" t="s">
        <v>122</v>
      </c>
      <c r="I79" s="181" t="s">
        <v>123</v>
      </c>
      <c r="J79" s="181" t="s">
        <v>103</v>
      </c>
      <c r="K79" s="182" t="s">
        <v>124</v>
      </c>
      <c r="L79" s="183"/>
      <c r="M79" s="93" t="s">
        <v>19</v>
      </c>
      <c r="N79" s="94" t="s">
        <v>42</v>
      </c>
      <c r="O79" s="94" t="s">
        <v>125</v>
      </c>
      <c r="P79" s="94" t="s">
        <v>126</v>
      </c>
      <c r="Q79" s="94" t="s">
        <v>127</v>
      </c>
      <c r="R79" s="94" t="s">
        <v>128</v>
      </c>
      <c r="S79" s="94" t="s">
        <v>129</v>
      </c>
      <c r="T79" s="95" t="s">
        <v>130</v>
      </c>
      <c r="U79" s="178"/>
      <c r="V79" s="178"/>
      <c r="W79" s="178"/>
      <c r="X79" s="178"/>
      <c r="Y79" s="178"/>
      <c r="Z79" s="178"/>
      <c r="AA79" s="178"/>
      <c r="AB79" s="178"/>
      <c r="AC79" s="178"/>
      <c r="AD79" s="178"/>
      <c r="AE79" s="178"/>
    </row>
    <row r="80" s="2" customFormat="1" ht="22.8" customHeight="1">
      <c r="A80" s="39"/>
      <c r="B80" s="40"/>
      <c r="C80" s="100" t="s">
        <v>131</v>
      </c>
      <c r="D80" s="41"/>
      <c r="E80" s="41"/>
      <c r="F80" s="41"/>
      <c r="G80" s="41"/>
      <c r="H80" s="41"/>
      <c r="I80" s="41"/>
      <c r="J80" s="184">
        <f>BK80</f>
        <v>0</v>
      </c>
      <c r="K80" s="41"/>
      <c r="L80" s="45"/>
      <c r="M80" s="96"/>
      <c r="N80" s="185"/>
      <c r="O80" s="97"/>
      <c r="P80" s="186">
        <f>P81</f>
        <v>0</v>
      </c>
      <c r="Q80" s="97"/>
      <c r="R80" s="186">
        <f>R81</f>
        <v>0</v>
      </c>
      <c r="S80" s="97"/>
      <c r="T80" s="187">
        <f>T81</f>
        <v>0</v>
      </c>
      <c r="U80" s="39"/>
      <c r="V80" s="39"/>
      <c r="W80" s="39"/>
      <c r="X80" s="39"/>
      <c r="Y80" s="39"/>
      <c r="Z80" s="39"/>
      <c r="AA80" s="39"/>
      <c r="AB80" s="39"/>
      <c r="AC80" s="39"/>
      <c r="AD80" s="39"/>
      <c r="AE80" s="39"/>
      <c r="AT80" s="18" t="s">
        <v>71</v>
      </c>
      <c r="AU80" s="18" t="s">
        <v>104</v>
      </c>
      <c r="BK80" s="188">
        <f>BK81</f>
        <v>0</v>
      </c>
    </row>
    <row r="81" s="12" customFormat="1" ht="25.92" customHeight="1">
      <c r="A81" s="12"/>
      <c r="B81" s="189"/>
      <c r="C81" s="190"/>
      <c r="D81" s="191" t="s">
        <v>71</v>
      </c>
      <c r="E81" s="192" t="s">
        <v>639</v>
      </c>
      <c r="F81" s="192" t="s">
        <v>772</v>
      </c>
      <c r="G81" s="190"/>
      <c r="H81" s="190"/>
      <c r="I81" s="193"/>
      <c r="J81" s="194">
        <f>BK81</f>
        <v>0</v>
      </c>
      <c r="K81" s="190"/>
      <c r="L81" s="195"/>
      <c r="M81" s="196"/>
      <c r="N81" s="197"/>
      <c r="O81" s="197"/>
      <c r="P81" s="198">
        <f>SUM(P82:P102)</f>
        <v>0</v>
      </c>
      <c r="Q81" s="197"/>
      <c r="R81" s="198">
        <f>SUM(R82:R102)</f>
        <v>0</v>
      </c>
      <c r="S81" s="197"/>
      <c r="T81" s="199">
        <f>SUM(T82:T102)</f>
        <v>0</v>
      </c>
      <c r="U81" s="12"/>
      <c r="V81" s="12"/>
      <c r="W81" s="12"/>
      <c r="X81" s="12"/>
      <c r="Y81" s="12"/>
      <c r="Z81" s="12"/>
      <c r="AA81" s="12"/>
      <c r="AB81" s="12"/>
      <c r="AC81" s="12"/>
      <c r="AD81" s="12"/>
      <c r="AE81" s="12"/>
      <c r="AR81" s="200" t="s">
        <v>80</v>
      </c>
      <c r="AT81" s="201" t="s">
        <v>71</v>
      </c>
      <c r="AU81" s="201" t="s">
        <v>72</v>
      </c>
      <c r="AY81" s="200" t="s">
        <v>134</v>
      </c>
      <c r="BK81" s="202">
        <f>SUM(BK82:BK102)</f>
        <v>0</v>
      </c>
    </row>
    <row r="82" s="2" customFormat="1" ht="16.5" customHeight="1">
      <c r="A82" s="39"/>
      <c r="B82" s="40"/>
      <c r="C82" s="205" t="s">
        <v>80</v>
      </c>
      <c r="D82" s="205" t="s">
        <v>137</v>
      </c>
      <c r="E82" s="206" t="s">
        <v>713</v>
      </c>
      <c r="F82" s="207" t="s">
        <v>773</v>
      </c>
      <c r="G82" s="208" t="s">
        <v>643</v>
      </c>
      <c r="H82" s="209">
        <v>1</v>
      </c>
      <c r="I82" s="210"/>
      <c r="J82" s="211">
        <f>ROUND(I82*H82,2)</f>
        <v>0</v>
      </c>
      <c r="K82" s="207" t="s">
        <v>336</v>
      </c>
      <c r="L82" s="45"/>
      <c r="M82" s="212" t="s">
        <v>19</v>
      </c>
      <c r="N82" s="213" t="s">
        <v>43</v>
      </c>
      <c r="O82" s="85"/>
      <c r="P82" s="214">
        <f>O82*H82</f>
        <v>0</v>
      </c>
      <c r="Q82" s="214">
        <v>0</v>
      </c>
      <c r="R82" s="214">
        <f>Q82*H82</f>
        <v>0</v>
      </c>
      <c r="S82" s="214">
        <v>0</v>
      </c>
      <c r="T82" s="215">
        <f>S82*H82</f>
        <v>0</v>
      </c>
      <c r="U82" s="39"/>
      <c r="V82" s="39"/>
      <c r="W82" s="39"/>
      <c r="X82" s="39"/>
      <c r="Y82" s="39"/>
      <c r="Z82" s="39"/>
      <c r="AA82" s="39"/>
      <c r="AB82" s="39"/>
      <c r="AC82" s="39"/>
      <c r="AD82" s="39"/>
      <c r="AE82" s="39"/>
      <c r="AR82" s="216" t="s">
        <v>142</v>
      </c>
      <c r="AT82" s="216" t="s">
        <v>137</v>
      </c>
      <c r="AU82" s="216" t="s">
        <v>80</v>
      </c>
      <c r="AY82" s="18" t="s">
        <v>134</v>
      </c>
      <c r="BE82" s="217">
        <f>IF(N82="základní",J82,0)</f>
        <v>0</v>
      </c>
      <c r="BF82" s="217">
        <f>IF(N82="snížená",J82,0)</f>
        <v>0</v>
      </c>
      <c r="BG82" s="217">
        <f>IF(N82="zákl. přenesená",J82,0)</f>
        <v>0</v>
      </c>
      <c r="BH82" s="217">
        <f>IF(N82="sníž. přenesená",J82,0)</f>
        <v>0</v>
      </c>
      <c r="BI82" s="217">
        <f>IF(N82="nulová",J82,0)</f>
        <v>0</v>
      </c>
      <c r="BJ82" s="18" t="s">
        <v>80</v>
      </c>
      <c r="BK82" s="217">
        <f>ROUND(I82*H82,2)</f>
        <v>0</v>
      </c>
      <c r="BL82" s="18" t="s">
        <v>142</v>
      </c>
      <c r="BM82" s="216" t="s">
        <v>82</v>
      </c>
    </row>
    <row r="83" s="2" customFormat="1">
      <c r="A83" s="39"/>
      <c r="B83" s="40"/>
      <c r="C83" s="41"/>
      <c r="D83" s="218" t="s">
        <v>143</v>
      </c>
      <c r="E83" s="41"/>
      <c r="F83" s="219" t="s">
        <v>773</v>
      </c>
      <c r="G83" s="41"/>
      <c r="H83" s="41"/>
      <c r="I83" s="220"/>
      <c r="J83" s="41"/>
      <c r="K83" s="41"/>
      <c r="L83" s="45"/>
      <c r="M83" s="221"/>
      <c r="N83" s="222"/>
      <c r="O83" s="85"/>
      <c r="P83" s="85"/>
      <c r="Q83" s="85"/>
      <c r="R83" s="85"/>
      <c r="S83" s="85"/>
      <c r="T83" s="86"/>
      <c r="U83" s="39"/>
      <c r="V83" s="39"/>
      <c r="W83" s="39"/>
      <c r="X83" s="39"/>
      <c r="Y83" s="39"/>
      <c r="Z83" s="39"/>
      <c r="AA83" s="39"/>
      <c r="AB83" s="39"/>
      <c r="AC83" s="39"/>
      <c r="AD83" s="39"/>
      <c r="AE83" s="39"/>
      <c r="AT83" s="18" t="s">
        <v>143</v>
      </c>
      <c r="AU83" s="18" t="s">
        <v>80</v>
      </c>
    </row>
    <row r="84" s="2" customFormat="1" ht="16.5" customHeight="1">
      <c r="A84" s="39"/>
      <c r="B84" s="40"/>
      <c r="C84" s="205" t="s">
        <v>82</v>
      </c>
      <c r="D84" s="205" t="s">
        <v>137</v>
      </c>
      <c r="E84" s="206" t="s">
        <v>715</v>
      </c>
      <c r="F84" s="207" t="s">
        <v>774</v>
      </c>
      <c r="G84" s="208" t="s">
        <v>775</v>
      </c>
      <c r="H84" s="209">
        <v>4</v>
      </c>
      <c r="I84" s="210"/>
      <c r="J84" s="211">
        <f>ROUND(I84*H84,2)</f>
        <v>0</v>
      </c>
      <c r="K84" s="207" t="s">
        <v>336</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142</v>
      </c>
      <c r="AT84" s="216" t="s">
        <v>137</v>
      </c>
      <c r="AU84" s="216" t="s">
        <v>80</v>
      </c>
      <c r="AY84" s="18" t="s">
        <v>134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142</v>
      </c>
      <c r="BM84" s="216" t="s">
        <v>142</v>
      </c>
    </row>
    <row r="85" s="2" customFormat="1">
      <c r="A85" s="39"/>
      <c r="B85" s="40"/>
      <c r="C85" s="41"/>
      <c r="D85" s="218" t="s">
        <v>143</v>
      </c>
      <c r="E85" s="41"/>
      <c r="F85" s="219" t="s">
        <v>774</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143</v>
      </c>
      <c r="AU85" s="18" t="s">
        <v>80</v>
      </c>
    </row>
    <row r="86" s="2" customFormat="1" ht="16.5" customHeight="1">
      <c r="A86" s="39"/>
      <c r="B86" s="40"/>
      <c r="C86" s="205" t="s">
        <v>151</v>
      </c>
      <c r="D86" s="205" t="s">
        <v>137</v>
      </c>
      <c r="E86" s="206" t="s">
        <v>717</v>
      </c>
      <c r="F86" s="207" t="s">
        <v>776</v>
      </c>
      <c r="G86" s="208" t="s">
        <v>777</v>
      </c>
      <c r="H86" s="209">
        <v>1</v>
      </c>
      <c r="I86" s="210"/>
      <c r="J86" s="211">
        <f>ROUND(I86*H86,2)</f>
        <v>0</v>
      </c>
      <c r="K86" s="207" t="s">
        <v>336</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142</v>
      </c>
      <c r="AT86" s="216" t="s">
        <v>137</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135</v>
      </c>
    </row>
    <row r="87" s="2" customFormat="1">
      <c r="A87" s="39"/>
      <c r="B87" s="40"/>
      <c r="C87" s="41"/>
      <c r="D87" s="218" t="s">
        <v>143</v>
      </c>
      <c r="E87" s="41"/>
      <c r="F87" s="219" t="s">
        <v>776</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80</v>
      </c>
    </row>
    <row r="88" s="2" customFormat="1" ht="16.5" customHeight="1">
      <c r="A88" s="39"/>
      <c r="B88" s="40"/>
      <c r="C88" s="205" t="s">
        <v>142</v>
      </c>
      <c r="D88" s="205" t="s">
        <v>137</v>
      </c>
      <c r="E88" s="206" t="s">
        <v>719</v>
      </c>
      <c r="F88" s="207" t="s">
        <v>778</v>
      </c>
      <c r="G88" s="208" t="s">
        <v>777</v>
      </c>
      <c r="H88" s="209">
        <v>1</v>
      </c>
      <c r="I88" s="210"/>
      <c r="J88" s="211">
        <f>ROUND(I88*H88,2)</f>
        <v>0</v>
      </c>
      <c r="K88" s="207" t="s">
        <v>336</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157</v>
      </c>
    </row>
    <row r="89" s="2" customFormat="1">
      <c r="A89" s="39"/>
      <c r="B89" s="40"/>
      <c r="C89" s="41"/>
      <c r="D89" s="218" t="s">
        <v>143</v>
      </c>
      <c r="E89" s="41"/>
      <c r="F89" s="219" t="s">
        <v>778</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05" t="s">
        <v>158</v>
      </c>
      <c r="D90" s="205" t="s">
        <v>137</v>
      </c>
      <c r="E90" s="206" t="s">
        <v>721</v>
      </c>
      <c r="F90" s="207" t="s">
        <v>211</v>
      </c>
      <c r="G90" s="208" t="s">
        <v>777</v>
      </c>
      <c r="H90" s="209">
        <v>1</v>
      </c>
      <c r="I90" s="210"/>
      <c r="J90" s="211">
        <f>ROUND(I90*H90,2)</f>
        <v>0</v>
      </c>
      <c r="K90" s="207" t="s">
        <v>336</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142</v>
      </c>
      <c r="AT90" s="216" t="s">
        <v>137</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161</v>
      </c>
    </row>
    <row r="91" s="2" customFormat="1">
      <c r="A91" s="39"/>
      <c r="B91" s="40"/>
      <c r="C91" s="41"/>
      <c r="D91" s="218" t="s">
        <v>143</v>
      </c>
      <c r="E91" s="41"/>
      <c r="F91" s="219" t="s">
        <v>211</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05" t="s">
        <v>135</v>
      </c>
      <c r="D92" s="205" t="s">
        <v>137</v>
      </c>
      <c r="E92" s="206" t="s">
        <v>723</v>
      </c>
      <c r="F92" s="207" t="s">
        <v>779</v>
      </c>
      <c r="G92" s="208" t="s">
        <v>777</v>
      </c>
      <c r="H92" s="209">
        <v>1</v>
      </c>
      <c r="I92" s="210"/>
      <c r="J92" s="211">
        <f>ROUND(I92*H92,2)</f>
        <v>0</v>
      </c>
      <c r="K92" s="207" t="s">
        <v>336</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142</v>
      </c>
      <c r="AT92" s="216" t="s">
        <v>137</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165</v>
      </c>
    </row>
    <row r="93" s="2" customFormat="1">
      <c r="A93" s="39"/>
      <c r="B93" s="40"/>
      <c r="C93" s="41"/>
      <c r="D93" s="218" t="s">
        <v>143</v>
      </c>
      <c r="E93" s="41"/>
      <c r="F93" s="219" t="s">
        <v>779</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ht="16.5" customHeight="1">
      <c r="A94" s="39"/>
      <c r="B94" s="40"/>
      <c r="C94" s="205" t="s">
        <v>166</v>
      </c>
      <c r="D94" s="205" t="s">
        <v>137</v>
      </c>
      <c r="E94" s="206" t="s">
        <v>725</v>
      </c>
      <c r="F94" s="207" t="s">
        <v>780</v>
      </c>
      <c r="G94" s="208" t="s">
        <v>777</v>
      </c>
      <c r="H94" s="209">
        <v>1</v>
      </c>
      <c r="I94" s="210"/>
      <c r="J94" s="211">
        <f>ROUND(I94*H94,2)</f>
        <v>0</v>
      </c>
      <c r="K94" s="207" t="s">
        <v>336</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142</v>
      </c>
      <c r="AT94" s="216" t="s">
        <v>137</v>
      </c>
      <c r="AU94" s="216" t="s">
        <v>80</v>
      </c>
      <c r="AY94" s="18" t="s">
        <v>134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142</v>
      </c>
      <c r="BM94" s="216" t="s">
        <v>169</v>
      </c>
    </row>
    <row r="95" s="2" customFormat="1">
      <c r="A95" s="39"/>
      <c r="B95" s="40"/>
      <c r="C95" s="41"/>
      <c r="D95" s="218" t="s">
        <v>143</v>
      </c>
      <c r="E95" s="41"/>
      <c r="F95" s="219" t="s">
        <v>780</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143</v>
      </c>
      <c r="AU95" s="18" t="s">
        <v>80</v>
      </c>
    </row>
    <row r="96" s="2" customFormat="1" ht="16.5" customHeight="1">
      <c r="A96" s="39"/>
      <c r="B96" s="40"/>
      <c r="C96" s="205" t="s">
        <v>157</v>
      </c>
      <c r="D96" s="205" t="s">
        <v>137</v>
      </c>
      <c r="E96" s="206" t="s">
        <v>727</v>
      </c>
      <c r="F96" s="207" t="s">
        <v>781</v>
      </c>
      <c r="G96" s="208" t="s">
        <v>777</v>
      </c>
      <c r="H96" s="209">
        <v>1</v>
      </c>
      <c r="I96" s="210"/>
      <c r="J96" s="211">
        <f>ROUND(I96*H96,2)</f>
        <v>0</v>
      </c>
      <c r="K96" s="207" t="s">
        <v>336</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142</v>
      </c>
      <c r="AT96" s="216" t="s">
        <v>137</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173</v>
      </c>
    </row>
    <row r="97" s="2" customFormat="1">
      <c r="A97" s="39"/>
      <c r="B97" s="40"/>
      <c r="C97" s="41"/>
      <c r="D97" s="218" t="s">
        <v>143</v>
      </c>
      <c r="E97" s="41"/>
      <c r="F97" s="219" t="s">
        <v>781</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16.5" customHeight="1">
      <c r="A98" s="39"/>
      <c r="B98" s="40"/>
      <c r="C98" s="205" t="s">
        <v>181</v>
      </c>
      <c r="D98" s="205" t="s">
        <v>137</v>
      </c>
      <c r="E98" s="206" t="s">
        <v>741</v>
      </c>
      <c r="F98" s="207" t="s">
        <v>782</v>
      </c>
      <c r="G98" s="208" t="s">
        <v>777</v>
      </c>
      <c r="H98" s="209">
        <v>1</v>
      </c>
      <c r="I98" s="210"/>
      <c r="J98" s="211">
        <f>ROUND(I98*H98,2)</f>
        <v>0</v>
      </c>
      <c r="K98" s="207" t="s">
        <v>336</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142</v>
      </c>
      <c r="AT98" s="216" t="s">
        <v>137</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184</v>
      </c>
    </row>
    <row r="99" s="2" customFormat="1">
      <c r="A99" s="39"/>
      <c r="B99" s="40"/>
      <c r="C99" s="41"/>
      <c r="D99" s="218" t="s">
        <v>143</v>
      </c>
      <c r="E99" s="41"/>
      <c r="F99" s="219" t="s">
        <v>782</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80</v>
      </c>
    </row>
    <row r="100" s="2" customFormat="1" ht="16.5" customHeight="1">
      <c r="A100" s="39"/>
      <c r="B100" s="40"/>
      <c r="C100" s="205" t="s">
        <v>161</v>
      </c>
      <c r="D100" s="205" t="s">
        <v>137</v>
      </c>
      <c r="E100" s="206" t="s">
        <v>743</v>
      </c>
      <c r="F100" s="207" t="s">
        <v>783</v>
      </c>
      <c r="G100" s="208" t="s">
        <v>777</v>
      </c>
      <c r="H100" s="209">
        <v>1</v>
      </c>
      <c r="I100" s="210"/>
      <c r="J100" s="211">
        <f>ROUND(I100*H100,2)</f>
        <v>0</v>
      </c>
      <c r="K100" s="207" t="s">
        <v>336</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142</v>
      </c>
      <c r="AT100" s="216" t="s">
        <v>137</v>
      </c>
      <c r="AU100" s="216" t="s">
        <v>80</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187</v>
      </c>
    </row>
    <row r="101" s="2" customFormat="1">
      <c r="A101" s="39"/>
      <c r="B101" s="40"/>
      <c r="C101" s="41"/>
      <c r="D101" s="218" t="s">
        <v>143</v>
      </c>
      <c r="E101" s="41"/>
      <c r="F101" s="219" t="s">
        <v>783</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80</v>
      </c>
    </row>
    <row r="102" s="2" customFormat="1">
      <c r="A102" s="39"/>
      <c r="B102" s="40"/>
      <c r="C102" s="41"/>
      <c r="D102" s="218" t="s">
        <v>651</v>
      </c>
      <c r="E102" s="41"/>
      <c r="F102" s="223" t="s">
        <v>784</v>
      </c>
      <c r="G102" s="41"/>
      <c r="H102" s="41"/>
      <c r="I102" s="220"/>
      <c r="J102" s="41"/>
      <c r="K102" s="41"/>
      <c r="L102" s="45"/>
      <c r="M102" s="266"/>
      <c r="N102" s="267"/>
      <c r="O102" s="268"/>
      <c r="P102" s="268"/>
      <c r="Q102" s="268"/>
      <c r="R102" s="268"/>
      <c r="S102" s="268"/>
      <c r="T102" s="269"/>
      <c r="U102" s="39"/>
      <c r="V102" s="39"/>
      <c r="W102" s="39"/>
      <c r="X102" s="39"/>
      <c r="Y102" s="39"/>
      <c r="Z102" s="39"/>
      <c r="AA102" s="39"/>
      <c r="AB102" s="39"/>
      <c r="AC102" s="39"/>
      <c r="AD102" s="39"/>
      <c r="AE102" s="39"/>
      <c r="AT102" s="18" t="s">
        <v>651</v>
      </c>
      <c r="AU102" s="18" t="s">
        <v>80</v>
      </c>
    </row>
    <row r="103" s="2" customFormat="1" ht="6.96" customHeight="1">
      <c r="A103" s="39"/>
      <c r="B103" s="60"/>
      <c r="C103" s="61"/>
      <c r="D103" s="61"/>
      <c r="E103" s="61"/>
      <c r="F103" s="61"/>
      <c r="G103" s="61"/>
      <c r="H103" s="61"/>
      <c r="I103" s="61"/>
      <c r="J103" s="61"/>
      <c r="K103" s="61"/>
      <c r="L103" s="45"/>
      <c r="M103" s="39"/>
      <c r="O103" s="39"/>
      <c r="P103" s="39"/>
      <c r="Q103" s="39"/>
      <c r="R103" s="39"/>
      <c r="S103" s="39"/>
      <c r="T103" s="39"/>
      <c r="U103" s="39"/>
      <c r="V103" s="39"/>
      <c r="W103" s="39"/>
      <c r="X103" s="39"/>
      <c r="Y103" s="39"/>
      <c r="Z103" s="39"/>
      <c r="AA103" s="39"/>
      <c r="AB103" s="39"/>
      <c r="AC103" s="39"/>
      <c r="AD103" s="39"/>
      <c r="AE103" s="39"/>
    </row>
  </sheetData>
  <sheetProtection sheet="1" autoFilter="0" formatColumns="0" formatRows="0" objects="1" scenarios="1" spinCount="100000" saltValue="DP5cVsAHoQe4Bdw1ZnU2eGGFr8FeYHMoH25XFv2Hir5DJbINpJqUJ0QkdhKLt0wDH1uGPh9Uq1ZFOcQwRmYk0A==" hashValue="bllru/1A9GDbUizl4clHbTEkP0vlYI41cTu8+Co2bDMvEwHdJRcHycnBHQW1WCB2rPyYqr7h2DF25+AQHQanzQ==" algorithmName="SHA-512" password="CB6D"/>
  <autoFilter ref="C79:K102"/>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785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05.1-VRN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528</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786</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787</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26.25" customHeight="1">
      <c r="A72" s="39"/>
      <c r="B72" s="40"/>
      <c r="C72" s="41"/>
      <c r="D72" s="41"/>
      <c r="E72" s="161" t="str">
        <f>E7</f>
        <v>INFRASTRUKTURA ZŠ CHOMUTOV - odb.učebny - cizí jazyk+IT -ZŠ Ak.Heyrovského, Chomutov - učebna 5.1</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05.1-VRN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120</v>
      </c>
      <c r="D81" s="181" t="s">
        <v>57</v>
      </c>
      <c r="E81" s="181" t="s">
        <v>53</v>
      </c>
      <c r="F81" s="181" t="s">
        <v>54</v>
      </c>
      <c r="G81" s="181" t="s">
        <v>121</v>
      </c>
      <c r="H81" s="181" t="s">
        <v>122</v>
      </c>
      <c r="I81" s="181" t="s">
        <v>123</v>
      </c>
      <c r="J81" s="181" t="s">
        <v>103</v>
      </c>
      <c r="K81" s="182" t="s">
        <v>124</v>
      </c>
      <c r="L81" s="183"/>
      <c r="M81" s="93" t="s">
        <v>19</v>
      </c>
      <c r="N81" s="94" t="s">
        <v>42</v>
      </c>
      <c r="O81" s="94" t="s">
        <v>125</v>
      </c>
      <c r="P81" s="94" t="s">
        <v>126</v>
      </c>
      <c r="Q81" s="94" t="s">
        <v>127</v>
      </c>
      <c r="R81" s="94" t="s">
        <v>128</v>
      </c>
      <c r="S81" s="94" t="s">
        <v>129</v>
      </c>
      <c r="T81" s="95" t="s">
        <v>130</v>
      </c>
      <c r="U81" s="178"/>
      <c r="V81" s="178"/>
      <c r="W81" s="178"/>
      <c r="X81" s="178"/>
      <c r="Y81" s="178"/>
      <c r="Z81" s="178"/>
      <c r="AA81" s="178"/>
      <c r="AB81" s="178"/>
      <c r="AC81" s="178"/>
      <c r="AD81" s="178"/>
      <c r="AE81" s="178"/>
    </row>
    <row r="82" s="2" customFormat="1" ht="22.8" customHeight="1">
      <c r="A82" s="39"/>
      <c r="B82" s="40"/>
      <c r="C82" s="100" t="s">
        <v>131</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104</v>
      </c>
      <c r="BK82" s="188">
        <f>BK83</f>
        <v>0</v>
      </c>
    </row>
    <row r="83" s="12" customFormat="1" ht="25.92" customHeight="1">
      <c r="A83" s="12"/>
      <c r="B83" s="189"/>
      <c r="C83" s="190"/>
      <c r="D83" s="191" t="s">
        <v>71</v>
      </c>
      <c r="E83" s="192" t="s">
        <v>96</v>
      </c>
      <c r="F83" s="192" t="s">
        <v>621</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158</v>
      </c>
      <c r="AT83" s="201" t="s">
        <v>71</v>
      </c>
      <c r="AU83" s="201" t="s">
        <v>72</v>
      </c>
      <c r="AY83" s="200" t="s">
        <v>134</v>
      </c>
      <c r="BK83" s="202">
        <f>BK84+BK87</f>
        <v>0</v>
      </c>
    </row>
    <row r="84" s="12" customFormat="1" ht="22.8" customHeight="1">
      <c r="A84" s="12"/>
      <c r="B84" s="189"/>
      <c r="C84" s="190"/>
      <c r="D84" s="191" t="s">
        <v>71</v>
      </c>
      <c r="E84" s="203" t="s">
        <v>788</v>
      </c>
      <c r="F84" s="203" t="s">
        <v>789</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134</v>
      </c>
      <c r="BK84" s="202">
        <f>SUM(BK85:BK86)</f>
        <v>0</v>
      </c>
    </row>
    <row r="85" s="2" customFormat="1" ht="16.5" customHeight="1">
      <c r="A85" s="39"/>
      <c r="B85" s="40"/>
      <c r="C85" s="205" t="s">
        <v>80</v>
      </c>
      <c r="D85" s="205" t="s">
        <v>137</v>
      </c>
      <c r="E85" s="206" t="s">
        <v>622</v>
      </c>
      <c r="F85" s="207" t="s">
        <v>790</v>
      </c>
      <c r="G85" s="208" t="s">
        <v>648</v>
      </c>
      <c r="H85" s="209">
        <v>1</v>
      </c>
      <c r="I85" s="210"/>
      <c r="J85" s="211">
        <f>ROUND(I85*H85,2)</f>
        <v>0</v>
      </c>
      <c r="K85" s="207" t="s">
        <v>141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142</v>
      </c>
      <c r="AT85" s="216" t="s">
        <v>137</v>
      </c>
      <c r="AU85" s="216" t="s">
        <v>82</v>
      </c>
      <c r="AY85" s="18" t="s">
        <v>134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142</v>
      </c>
      <c r="BM85" s="216" t="s">
        <v>82</v>
      </c>
    </row>
    <row r="86" s="2" customFormat="1">
      <c r="A86" s="39"/>
      <c r="B86" s="40"/>
      <c r="C86" s="41"/>
      <c r="D86" s="218" t="s">
        <v>143</v>
      </c>
      <c r="E86" s="41"/>
      <c r="F86" s="219" t="s">
        <v>790</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143</v>
      </c>
      <c r="AU86" s="18" t="s">
        <v>82</v>
      </c>
    </row>
    <row r="87" s="12" customFormat="1" ht="22.8" customHeight="1">
      <c r="A87" s="12"/>
      <c r="B87" s="189"/>
      <c r="C87" s="190"/>
      <c r="D87" s="191" t="s">
        <v>71</v>
      </c>
      <c r="E87" s="203" t="s">
        <v>791</v>
      </c>
      <c r="F87" s="203" t="s">
        <v>792</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134</v>
      </c>
      <c r="BK87" s="202">
        <f>SUM(BK88:BK89)</f>
        <v>0</v>
      </c>
    </row>
    <row r="88" s="2" customFormat="1" ht="16.5" customHeight="1">
      <c r="A88" s="39"/>
      <c r="B88" s="40"/>
      <c r="C88" s="205" t="s">
        <v>82</v>
      </c>
      <c r="D88" s="205" t="s">
        <v>137</v>
      </c>
      <c r="E88" s="206" t="s">
        <v>793</v>
      </c>
      <c r="F88" s="207" t="s">
        <v>792</v>
      </c>
      <c r="G88" s="208" t="s">
        <v>648</v>
      </c>
      <c r="H88" s="209">
        <v>1</v>
      </c>
      <c r="I88" s="210"/>
      <c r="J88" s="211">
        <f>ROUND(I88*H88,2)</f>
        <v>0</v>
      </c>
      <c r="K88" s="207" t="s">
        <v>141</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82</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792</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143</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1hjXAZ3f2W6i6nXC3AkjVHrKNphRUJsL77I5LNW+nprE6MvItNvgCqIXpiViUqbwxuEKUpIKhMZXwU2zDT912w==" hashValue="t4cRG15sPNS1NFo+qBA1Ka9BDvN53v/6QeDEOQRnxuwPL8nPSjZHPQllqRUPTv36tlunCiQHeySiObSK/yv/YQ=="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794</v>
      </c>
      <c r="D3" s="275"/>
      <c r="E3" s="275"/>
      <c r="F3" s="275"/>
      <c r="G3" s="275"/>
      <c r="H3" s="275"/>
      <c r="I3" s="275"/>
      <c r="J3" s="275"/>
      <c r="K3" s="276"/>
    </row>
    <row r="4" s="1" customFormat="1" ht="25.5" customHeight="1">
      <c r="B4" s="277"/>
      <c r="C4" s="278" t="s">
        <v>795</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796</v>
      </c>
      <c r="D6" s="281"/>
      <c r="E6" s="281"/>
      <c r="F6" s="281"/>
      <c r="G6" s="281"/>
      <c r="H6" s="281"/>
      <c r="I6" s="281"/>
      <c r="J6" s="281"/>
      <c r="K6" s="279"/>
    </row>
    <row r="7" s="1" customFormat="1" ht="15" customHeight="1">
      <c r="B7" s="282"/>
      <c r="C7" s="281" t="s">
        <v>797</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798</v>
      </c>
      <c r="D9" s="281"/>
      <c r="E9" s="281"/>
      <c r="F9" s="281"/>
      <c r="G9" s="281"/>
      <c r="H9" s="281"/>
      <c r="I9" s="281"/>
      <c r="J9" s="281"/>
      <c r="K9" s="279"/>
    </row>
    <row r="10" s="1" customFormat="1" ht="15" customHeight="1">
      <c r="B10" s="282"/>
      <c r="C10" s="281"/>
      <c r="D10" s="281" t="s">
        <v>799</v>
      </c>
      <c r="E10" s="281"/>
      <c r="F10" s="281"/>
      <c r="G10" s="281"/>
      <c r="H10" s="281"/>
      <c r="I10" s="281"/>
      <c r="J10" s="281"/>
      <c r="K10" s="279"/>
    </row>
    <row r="11" s="1" customFormat="1" ht="15" customHeight="1">
      <c r="B11" s="282"/>
      <c r="C11" s="283"/>
      <c r="D11" s="281" t="s">
        <v>800</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801</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802</v>
      </c>
      <c r="E15" s="281"/>
      <c r="F15" s="281"/>
      <c r="G15" s="281"/>
      <c r="H15" s="281"/>
      <c r="I15" s="281"/>
      <c r="J15" s="281"/>
      <c r="K15" s="279"/>
    </row>
    <row r="16" s="1" customFormat="1" ht="15" customHeight="1">
      <c r="B16" s="282"/>
      <c r="C16" s="283"/>
      <c r="D16" s="281" t="s">
        <v>803</v>
      </c>
      <c r="E16" s="281"/>
      <c r="F16" s="281"/>
      <c r="G16" s="281"/>
      <c r="H16" s="281"/>
      <c r="I16" s="281"/>
      <c r="J16" s="281"/>
      <c r="K16" s="279"/>
    </row>
    <row r="17" s="1" customFormat="1" ht="15" customHeight="1">
      <c r="B17" s="282"/>
      <c r="C17" s="283"/>
      <c r="D17" s="281" t="s">
        <v>804</v>
      </c>
      <c r="E17" s="281"/>
      <c r="F17" s="281"/>
      <c r="G17" s="281"/>
      <c r="H17" s="281"/>
      <c r="I17" s="281"/>
      <c r="J17" s="281"/>
      <c r="K17" s="279"/>
    </row>
    <row r="18" s="1" customFormat="1" ht="15" customHeight="1">
      <c r="B18" s="282"/>
      <c r="C18" s="283"/>
      <c r="D18" s="283"/>
      <c r="E18" s="285" t="s">
        <v>79</v>
      </c>
      <c r="F18" s="281" t="s">
        <v>805</v>
      </c>
      <c r="G18" s="281"/>
      <c r="H18" s="281"/>
      <c r="I18" s="281"/>
      <c r="J18" s="281"/>
      <c r="K18" s="279"/>
    </row>
    <row r="19" s="1" customFormat="1" ht="15" customHeight="1">
      <c r="B19" s="282"/>
      <c r="C19" s="283"/>
      <c r="D19" s="283"/>
      <c r="E19" s="285" t="s">
        <v>806</v>
      </c>
      <c r="F19" s="281" t="s">
        <v>807</v>
      </c>
      <c r="G19" s="281"/>
      <c r="H19" s="281"/>
      <c r="I19" s="281"/>
      <c r="J19" s="281"/>
      <c r="K19" s="279"/>
    </row>
    <row r="20" s="1" customFormat="1" ht="15" customHeight="1">
      <c r="B20" s="282"/>
      <c r="C20" s="283"/>
      <c r="D20" s="283"/>
      <c r="E20" s="285" t="s">
        <v>808</v>
      </c>
      <c r="F20" s="281" t="s">
        <v>809</v>
      </c>
      <c r="G20" s="281"/>
      <c r="H20" s="281"/>
      <c r="I20" s="281"/>
      <c r="J20" s="281"/>
      <c r="K20" s="279"/>
    </row>
    <row r="21" s="1" customFormat="1" ht="15" customHeight="1">
      <c r="B21" s="282"/>
      <c r="C21" s="283"/>
      <c r="D21" s="283"/>
      <c r="E21" s="285" t="s">
        <v>810</v>
      </c>
      <c r="F21" s="281" t="s">
        <v>811</v>
      </c>
      <c r="G21" s="281"/>
      <c r="H21" s="281"/>
      <c r="I21" s="281"/>
      <c r="J21" s="281"/>
      <c r="K21" s="279"/>
    </row>
    <row r="22" s="1" customFormat="1" ht="15" customHeight="1">
      <c r="B22" s="282"/>
      <c r="C22" s="283"/>
      <c r="D22" s="283"/>
      <c r="E22" s="285" t="s">
        <v>812</v>
      </c>
      <c r="F22" s="281" t="s">
        <v>813</v>
      </c>
      <c r="G22" s="281"/>
      <c r="H22" s="281"/>
      <c r="I22" s="281"/>
      <c r="J22" s="281"/>
      <c r="K22" s="279"/>
    </row>
    <row r="23" s="1" customFormat="1" ht="15" customHeight="1">
      <c r="B23" s="282"/>
      <c r="C23" s="283"/>
      <c r="D23" s="283"/>
      <c r="E23" s="285" t="s">
        <v>814</v>
      </c>
      <c r="F23" s="281" t="s">
        <v>815</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816</v>
      </c>
      <c r="D25" s="281"/>
      <c r="E25" s="281"/>
      <c r="F25" s="281"/>
      <c r="G25" s="281"/>
      <c r="H25" s="281"/>
      <c r="I25" s="281"/>
      <c r="J25" s="281"/>
      <c r="K25" s="279"/>
    </row>
    <row r="26" s="1" customFormat="1" ht="15" customHeight="1">
      <c r="B26" s="282"/>
      <c r="C26" s="281" t="s">
        <v>817</v>
      </c>
      <c r="D26" s="281"/>
      <c r="E26" s="281"/>
      <c r="F26" s="281"/>
      <c r="G26" s="281"/>
      <c r="H26" s="281"/>
      <c r="I26" s="281"/>
      <c r="J26" s="281"/>
      <c r="K26" s="279"/>
    </row>
    <row r="27" s="1" customFormat="1" ht="15" customHeight="1">
      <c r="B27" s="282"/>
      <c r="C27" s="281"/>
      <c r="D27" s="281" t="s">
        <v>818</v>
      </c>
      <c r="E27" s="281"/>
      <c r="F27" s="281"/>
      <c r="G27" s="281"/>
      <c r="H27" s="281"/>
      <c r="I27" s="281"/>
      <c r="J27" s="281"/>
      <c r="K27" s="279"/>
    </row>
    <row r="28" s="1" customFormat="1" ht="15" customHeight="1">
      <c r="B28" s="282"/>
      <c r="C28" s="283"/>
      <c r="D28" s="281" t="s">
        <v>819</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820</v>
      </c>
      <c r="E30" s="281"/>
      <c r="F30" s="281"/>
      <c r="G30" s="281"/>
      <c r="H30" s="281"/>
      <c r="I30" s="281"/>
      <c r="J30" s="281"/>
      <c r="K30" s="279"/>
    </row>
    <row r="31" s="1" customFormat="1" ht="15" customHeight="1">
      <c r="B31" s="282"/>
      <c r="C31" s="283"/>
      <c r="D31" s="281" t="s">
        <v>821</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822</v>
      </c>
      <c r="E33" s="281"/>
      <c r="F33" s="281"/>
      <c r="G33" s="281"/>
      <c r="H33" s="281"/>
      <c r="I33" s="281"/>
      <c r="J33" s="281"/>
      <c r="K33" s="279"/>
    </row>
    <row r="34" s="1" customFormat="1" ht="15" customHeight="1">
      <c r="B34" s="282"/>
      <c r="C34" s="283"/>
      <c r="D34" s="281" t="s">
        <v>823</v>
      </c>
      <c r="E34" s="281"/>
      <c r="F34" s="281"/>
      <c r="G34" s="281"/>
      <c r="H34" s="281"/>
      <c r="I34" s="281"/>
      <c r="J34" s="281"/>
      <c r="K34" s="279"/>
    </row>
    <row r="35" s="1" customFormat="1" ht="15" customHeight="1">
      <c r="B35" s="282"/>
      <c r="C35" s="283"/>
      <c r="D35" s="281" t="s">
        <v>824</v>
      </c>
      <c r="E35" s="281"/>
      <c r="F35" s="281"/>
      <c r="G35" s="281"/>
      <c r="H35" s="281"/>
      <c r="I35" s="281"/>
      <c r="J35" s="281"/>
      <c r="K35" s="279"/>
    </row>
    <row r="36" s="1" customFormat="1" ht="15" customHeight="1">
      <c r="B36" s="282"/>
      <c r="C36" s="283"/>
      <c r="D36" s="281"/>
      <c r="E36" s="284" t="s">
        <v>120</v>
      </c>
      <c r="F36" s="281"/>
      <c r="G36" s="281" t="s">
        <v>825</v>
      </c>
      <c r="H36" s="281"/>
      <c r="I36" s="281"/>
      <c r="J36" s="281"/>
      <c r="K36" s="279"/>
    </row>
    <row r="37" s="1" customFormat="1" ht="30.75" customHeight="1">
      <c r="B37" s="282"/>
      <c r="C37" s="283"/>
      <c r="D37" s="281"/>
      <c r="E37" s="284" t="s">
        <v>826</v>
      </c>
      <c r="F37" s="281"/>
      <c r="G37" s="281" t="s">
        <v>827</v>
      </c>
      <c r="H37" s="281"/>
      <c r="I37" s="281"/>
      <c r="J37" s="281"/>
      <c r="K37" s="279"/>
    </row>
    <row r="38" s="1" customFormat="1" ht="15" customHeight="1">
      <c r="B38" s="282"/>
      <c r="C38" s="283"/>
      <c r="D38" s="281"/>
      <c r="E38" s="284" t="s">
        <v>53</v>
      </c>
      <c r="F38" s="281"/>
      <c r="G38" s="281" t="s">
        <v>828</v>
      </c>
      <c r="H38" s="281"/>
      <c r="I38" s="281"/>
      <c r="J38" s="281"/>
      <c r="K38" s="279"/>
    </row>
    <row r="39" s="1" customFormat="1" ht="15" customHeight="1">
      <c r="B39" s="282"/>
      <c r="C39" s="283"/>
      <c r="D39" s="281"/>
      <c r="E39" s="284" t="s">
        <v>54</v>
      </c>
      <c r="F39" s="281"/>
      <c r="G39" s="281" t="s">
        <v>829</v>
      </c>
      <c r="H39" s="281"/>
      <c r="I39" s="281"/>
      <c r="J39" s="281"/>
      <c r="K39" s="279"/>
    </row>
    <row r="40" s="1" customFormat="1" ht="15" customHeight="1">
      <c r="B40" s="282"/>
      <c r="C40" s="283"/>
      <c r="D40" s="281"/>
      <c r="E40" s="284" t="s">
        <v>121</v>
      </c>
      <c r="F40" s="281"/>
      <c r="G40" s="281" t="s">
        <v>830</v>
      </c>
      <c r="H40" s="281"/>
      <c r="I40" s="281"/>
      <c r="J40" s="281"/>
      <c r="K40" s="279"/>
    </row>
    <row r="41" s="1" customFormat="1" ht="15" customHeight="1">
      <c r="B41" s="282"/>
      <c r="C41" s="283"/>
      <c r="D41" s="281"/>
      <c r="E41" s="284" t="s">
        <v>122</v>
      </c>
      <c r="F41" s="281"/>
      <c r="G41" s="281" t="s">
        <v>831</v>
      </c>
      <c r="H41" s="281"/>
      <c r="I41" s="281"/>
      <c r="J41" s="281"/>
      <c r="K41" s="279"/>
    </row>
    <row r="42" s="1" customFormat="1" ht="15" customHeight="1">
      <c r="B42" s="282"/>
      <c r="C42" s="283"/>
      <c r="D42" s="281"/>
      <c r="E42" s="284" t="s">
        <v>832</v>
      </c>
      <c r="F42" s="281"/>
      <c r="G42" s="281" t="s">
        <v>833</v>
      </c>
      <c r="H42" s="281"/>
      <c r="I42" s="281"/>
      <c r="J42" s="281"/>
      <c r="K42" s="279"/>
    </row>
    <row r="43" s="1" customFormat="1" ht="15" customHeight="1">
      <c r="B43" s="282"/>
      <c r="C43" s="283"/>
      <c r="D43" s="281"/>
      <c r="E43" s="284"/>
      <c r="F43" s="281"/>
      <c r="G43" s="281" t="s">
        <v>834</v>
      </c>
      <c r="H43" s="281"/>
      <c r="I43" s="281"/>
      <c r="J43" s="281"/>
      <c r="K43" s="279"/>
    </row>
    <row r="44" s="1" customFormat="1" ht="15" customHeight="1">
      <c r="B44" s="282"/>
      <c r="C44" s="283"/>
      <c r="D44" s="281"/>
      <c r="E44" s="284" t="s">
        <v>835</v>
      </c>
      <c r="F44" s="281"/>
      <c r="G44" s="281" t="s">
        <v>836</v>
      </c>
      <c r="H44" s="281"/>
      <c r="I44" s="281"/>
      <c r="J44" s="281"/>
      <c r="K44" s="279"/>
    </row>
    <row r="45" s="1" customFormat="1" ht="15" customHeight="1">
      <c r="B45" s="282"/>
      <c r="C45" s="283"/>
      <c r="D45" s="281"/>
      <c r="E45" s="284" t="s">
        <v>124</v>
      </c>
      <c r="F45" s="281"/>
      <c r="G45" s="281" t="s">
        <v>837</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838</v>
      </c>
      <c r="E47" s="281"/>
      <c r="F47" s="281"/>
      <c r="G47" s="281"/>
      <c r="H47" s="281"/>
      <c r="I47" s="281"/>
      <c r="J47" s="281"/>
      <c r="K47" s="279"/>
    </row>
    <row r="48" s="1" customFormat="1" ht="15" customHeight="1">
      <c r="B48" s="282"/>
      <c r="C48" s="283"/>
      <c r="D48" s="283"/>
      <c r="E48" s="281" t="s">
        <v>839</v>
      </c>
      <c r="F48" s="281"/>
      <c r="G48" s="281"/>
      <c r="H48" s="281"/>
      <c r="I48" s="281"/>
      <c r="J48" s="281"/>
      <c r="K48" s="279"/>
    </row>
    <row r="49" s="1" customFormat="1" ht="15" customHeight="1">
      <c r="B49" s="282"/>
      <c r="C49" s="283"/>
      <c r="D49" s="283"/>
      <c r="E49" s="281" t="s">
        <v>840</v>
      </c>
      <c r="F49" s="281"/>
      <c r="G49" s="281"/>
      <c r="H49" s="281"/>
      <c r="I49" s="281"/>
      <c r="J49" s="281"/>
      <c r="K49" s="279"/>
    </row>
    <row r="50" s="1" customFormat="1" ht="15" customHeight="1">
      <c r="B50" s="282"/>
      <c r="C50" s="283"/>
      <c r="D50" s="283"/>
      <c r="E50" s="281" t="s">
        <v>841</v>
      </c>
      <c r="F50" s="281"/>
      <c r="G50" s="281"/>
      <c r="H50" s="281"/>
      <c r="I50" s="281"/>
      <c r="J50" s="281"/>
      <c r="K50" s="279"/>
    </row>
    <row r="51" s="1" customFormat="1" ht="15" customHeight="1">
      <c r="B51" s="282"/>
      <c r="C51" s="283"/>
      <c r="D51" s="281" t="s">
        <v>842</v>
      </c>
      <c r="E51" s="281"/>
      <c r="F51" s="281"/>
      <c r="G51" s="281"/>
      <c r="H51" s="281"/>
      <c r="I51" s="281"/>
      <c r="J51" s="281"/>
      <c r="K51" s="279"/>
    </row>
    <row r="52" s="1" customFormat="1" ht="25.5" customHeight="1">
      <c r="B52" s="277"/>
      <c r="C52" s="278" t="s">
        <v>843</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844</v>
      </c>
      <c r="D54" s="281"/>
      <c r="E54" s="281"/>
      <c r="F54" s="281"/>
      <c r="G54" s="281"/>
      <c r="H54" s="281"/>
      <c r="I54" s="281"/>
      <c r="J54" s="281"/>
      <c r="K54" s="279"/>
    </row>
    <row r="55" s="1" customFormat="1" ht="15" customHeight="1">
      <c r="B55" s="277"/>
      <c r="C55" s="281" t="s">
        <v>845</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846</v>
      </c>
      <c r="D57" s="281"/>
      <c r="E57" s="281"/>
      <c r="F57" s="281"/>
      <c r="G57" s="281"/>
      <c r="H57" s="281"/>
      <c r="I57" s="281"/>
      <c r="J57" s="281"/>
      <c r="K57" s="279"/>
    </row>
    <row r="58" s="1" customFormat="1" ht="15" customHeight="1">
      <c r="B58" s="277"/>
      <c r="C58" s="283"/>
      <c r="D58" s="281" t="s">
        <v>847</v>
      </c>
      <c r="E58" s="281"/>
      <c r="F58" s="281"/>
      <c r="G58" s="281"/>
      <c r="H58" s="281"/>
      <c r="I58" s="281"/>
      <c r="J58" s="281"/>
      <c r="K58" s="279"/>
    </row>
    <row r="59" s="1" customFormat="1" ht="15" customHeight="1">
      <c r="B59" s="277"/>
      <c r="C59" s="283"/>
      <c r="D59" s="281" t="s">
        <v>848</v>
      </c>
      <c r="E59" s="281"/>
      <c r="F59" s="281"/>
      <c r="G59" s="281"/>
      <c r="H59" s="281"/>
      <c r="I59" s="281"/>
      <c r="J59" s="281"/>
      <c r="K59" s="279"/>
    </row>
    <row r="60" s="1" customFormat="1" ht="15" customHeight="1">
      <c r="B60" s="277"/>
      <c r="C60" s="283"/>
      <c r="D60" s="281" t="s">
        <v>849</v>
      </c>
      <c r="E60" s="281"/>
      <c r="F60" s="281"/>
      <c r="G60" s="281"/>
      <c r="H60" s="281"/>
      <c r="I60" s="281"/>
      <c r="J60" s="281"/>
      <c r="K60" s="279"/>
    </row>
    <row r="61" s="1" customFormat="1" ht="15" customHeight="1">
      <c r="B61" s="277"/>
      <c r="C61" s="283"/>
      <c r="D61" s="281" t="s">
        <v>850</v>
      </c>
      <c r="E61" s="281"/>
      <c r="F61" s="281"/>
      <c r="G61" s="281"/>
      <c r="H61" s="281"/>
      <c r="I61" s="281"/>
      <c r="J61" s="281"/>
      <c r="K61" s="279"/>
    </row>
    <row r="62" s="1" customFormat="1" ht="15" customHeight="1">
      <c r="B62" s="277"/>
      <c r="C62" s="283"/>
      <c r="D62" s="286" t="s">
        <v>851</v>
      </c>
      <c r="E62" s="286"/>
      <c r="F62" s="286"/>
      <c r="G62" s="286"/>
      <c r="H62" s="286"/>
      <c r="I62" s="286"/>
      <c r="J62" s="286"/>
      <c r="K62" s="279"/>
    </row>
    <row r="63" s="1" customFormat="1" ht="15" customHeight="1">
      <c r="B63" s="277"/>
      <c r="C63" s="283"/>
      <c r="D63" s="281" t="s">
        <v>852</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853</v>
      </c>
      <c r="E65" s="281"/>
      <c r="F65" s="281"/>
      <c r="G65" s="281"/>
      <c r="H65" s="281"/>
      <c r="I65" s="281"/>
      <c r="J65" s="281"/>
      <c r="K65" s="279"/>
    </row>
    <row r="66" s="1" customFormat="1" ht="15" customHeight="1">
      <c r="B66" s="277"/>
      <c r="C66" s="283"/>
      <c r="D66" s="286" t="s">
        <v>854</v>
      </c>
      <c r="E66" s="286"/>
      <c r="F66" s="286"/>
      <c r="G66" s="286"/>
      <c r="H66" s="286"/>
      <c r="I66" s="286"/>
      <c r="J66" s="286"/>
      <c r="K66" s="279"/>
    </row>
    <row r="67" s="1" customFormat="1" ht="15" customHeight="1">
      <c r="B67" s="277"/>
      <c r="C67" s="283"/>
      <c r="D67" s="281" t="s">
        <v>855</v>
      </c>
      <c r="E67" s="281"/>
      <c r="F67" s="281"/>
      <c r="G67" s="281"/>
      <c r="H67" s="281"/>
      <c r="I67" s="281"/>
      <c r="J67" s="281"/>
      <c r="K67" s="279"/>
    </row>
    <row r="68" s="1" customFormat="1" ht="15" customHeight="1">
      <c r="B68" s="277"/>
      <c r="C68" s="283"/>
      <c r="D68" s="281" t="s">
        <v>856</v>
      </c>
      <c r="E68" s="281"/>
      <c r="F68" s="281"/>
      <c r="G68" s="281"/>
      <c r="H68" s="281"/>
      <c r="I68" s="281"/>
      <c r="J68" s="281"/>
      <c r="K68" s="279"/>
    </row>
    <row r="69" s="1" customFormat="1" ht="15" customHeight="1">
      <c r="B69" s="277"/>
      <c r="C69" s="283"/>
      <c r="D69" s="281" t="s">
        <v>857</v>
      </c>
      <c r="E69" s="281"/>
      <c r="F69" s="281"/>
      <c r="G69" s="281"/>
      <c r="H69" s="281"/>
      <c r="I69" s="281"/>
      <c r="J69" s="281"/>
      <c r="K69" s="279"/>
    </row>
    <row r="70" s="1" customFormat="1" ht="15" customHeight="1">
      <c r="B70" s="277"/>
      <c r="C70" s="283"/>
      <c r="D70" s="281" t="s">
        <v>858</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859</v>
      </c>
      <c r="D75" s="297"/>
      <c r="E75" s="297"/>
      <c r="F75" s="297"/>
      <c r="G75" s="297"/>
      <c r="H75" s="297"/>
      <c r="I75" s="297"/>
      <c r="J75" s="297"/>
      <c r="K75" s="298"/>
    </row>
    <row r="76" s="1" customFormat="1" ht="17.25" customHeight="1">
      <c r="B76" s="296"/>
      <c r="C76" s="299" t="s">
        <v>860</v>
      </c>
      <c r="D76" s="299"/>
      <c r="E76" s="299"/>
      <c r="F76" s="299" t="s">
        <v>861</v>
      </c>
      <c r="G76" s="300"/>
      <c r="H76" s="299" t="s">
        <v>54</v>
      </c>
      <c r="I76" s="299" t="s">
        <v>57</v>
      </c>
      <c r="J76" s="299" t="s">
        <v>862</v>
      </c>
      <c r="K76" s="298"/>
    </row>
    <row r="77" s="1" customFormat="1" ht="17.25" customHeight="1">
      <c r="B77" s="296"/>
      <c r="C77" s="301" t="s">
        <v>863</v>
      </c>
      <c r="D77" s="301"/>
      <c r="E77" s="301"/>
      <c r="F77" s="302" t="s">
        <v>864</v>
      </c>
      <c r="G77" s="303"/>
      <c r="H77" s="301"/>
      <c r="I77" s="301"/>
      <c r="J77" s="301" t="s">
        <v>865</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866</v>
      </c>
      <c r="G79" s="308"/>
      <c r="H79" s="284" t="s">
        <v>867</v>
      </c>
      <c r="I79" s="284" t="s">
        <v>868</v>
      </c>
      <c r="J79" s="284">
        <v>20</v>
      </c>
      <c r="K79" s="298"/>
    </row>
    <row r="80" s="1" customFormat="1" ht="15" customHeight="1">
      <c r="B80" s="296"/>
      <c r="C80" s="284" t="s">
        <v>869</v>
      </c>
      <c r="D80" s="284"/>
      <c r="E80" s="284"/>
      <c r="F80" s="307" t="s">
        <v>866</v>
      </c>
      <c r="G80" s="308"/>
      <c r="H80" s="284" t="s">
        <v>870</v>
      </c>
      <c r="I80" s="284" t="s">
        <v>868</v>
      </c>
      <c r="J80" s="284">
        <v>120</v>
      </c>
      <c r="K80" s="298"/>
    </row>
    <row r="81" s="1" customFormat="1" ht="15" customHeight="1">
      <c r="B81" s="309"/>
      <c r="C81" s="284" t="s">
        <v>871</v>
      </c>
      <c r="D81" s="284"/>
      <c r="E81" s="284"/>
      <c r="F81" s="307" t="s">
        <v>872</v>
      </c>
      <c r="G81" s="308"/>
      <c r="H81" s="284" t="s">
        <v>873</v>
      </c>
      <c r="I81" s="284" t="s">
        <v>868</v>
      </c>
      <c r="J81" s="284">
        <v>50</v>
      </c>
      <c r="K81" s="298"/>
    </row>
    <row r="82" s="1" customFormat="1" ht="15" customHeight="1">
      <c r="B82" s="309"/>
      <c r="C82" s="284" t="s">
        <v>874</v>
      </c>
      <c r="D82" s="284"/>
      <c r="E82" s="284"/>
      <c r="F82" s="307" t="s">
        <v>866</v>
      </c>
      <c r="G82" s="308"/>
      <c r="H82" s="284" t="s">
        <v>875</v>
      </c>
      <c r="I82" s="284" t="s">
        <v>876</v>
      </c>
      <c r="J82" s="284"/>
      <c r="K82" s="298"/>
    </row>
    <row r="83" s="1" customFormat="1" ht="15" customHeight="1">
      <c r="B83" s="309"/>
      <c r="C83" s="310" t="s">
        <v>877</v>
      </c>
      <c r="D83" s="310"/>
      <c r="E83" s="310"/>
      <c r="F83" s="311" t="s">
        <v>872</v>
      </c>
      <c r="G83" s="310"/>
      <c r="H83" s="310" t="s">
        <v>878</v>
      </c>
      <c r="I83" s="310" t="s">
        <v>868</v>
      </c>
      <c r="J83" s="310">
        <v>15</v>
      </c>
      <c r="K83" s="298"/>
    </row>
    <row r="84" s="1" customFormat="1" ht="15" customHeight="1">
      <c r="B84" s="309"/>
      <c r="C84" s="310" t="s">
        <v>879</v>
      </c>
      <c r="D84" s="310"/>
      <c r="E84" s="310"/>
      <c r="F84" s="311" t="s">
        <v>872</v>
      </c>
      <c r="G84" s="310"/>
      <c r="H84" s="310" t="s">
        <v>880</v>
      </c>
      <c r="I84" s="310" t="s">
        <v>868</v>
      </c>
      <c r="J84" s="310">
        <v>15</v>
      </c>
      <c r="K84" s="298"/>
    </row>
    <row r="85" s="1" customFormat="1" ht="15" customHeight="1">
      <c r="B85" s="309"/>
      <c r="C85" s="310" t="s">
        <v>881</v>
      </c>
      <c r="D85" s="310"/>
      <c r="E85" s="310"/>
      <c r="F85" s="311" t="s">
        <v>872</v>
      </c>
      <c r="G85" s="310"/>
      <c r="H85" s="310" t="s">
        <v>882</v>
      </c>
      <c r="I85" s="310" t="s">
        <v>868</v>
      </c>
      <c r="J85" s="310">
        <v>20</v>
      </c>
      <c r="K85" s="298"/>
    </row>
    <row r="86" s="1" customFormat="1" ht="15" customHeight="1">
      <c r="B86" s="309"/>
      <c r="C86" s="310" t="s">
        <v>883</v>
      </c>
      <c r="D86" s="310"/>
      <c r="E86" s="310"/>
      <c r="F86" s="311" t="s">
        <v>872</v>
      </c>
      <c r="G86" s="310"/>
      <c r="H86" s="310" t="s">
        <v>884</v>
      </c>
      <c r="I86" s="310" t="s">
        <v>868</v>
      </c>
      <c r="J86" s="310">
        <v>20</v>
      </c>
      <c r="K86" s="298"/>
    </row>
    <row r="87" s="1" customFormat="1" ht="15" customHeight="1">
      <c r="B87" s="309"/>
      <c r="C87" s="284" t="s">
        <v>885</v>
      </c>
      <c r="D87" s="284"/>
      <c r="E87" s="284"/>
      <c r="F87" s="307" t="s">
        <v>872</v>
      </c>
      <c r="G87" s="308"/>
      <c r="H87" s="284" t="s">
        <v>886</v>
      </c>
      <c r="I87" s="284" t="s">
        <v>868</v>
      </c>
      <c r="J87" s="284">
        <v>50</v>
      </c>
      <c r="K87" s="298"/>
    </row>
    <row r="88" s="1" customFormat="1" ht="15" customHeight="1">
      <c r="B88" s="309"/>
      <c r="C88" s="284" t="s">
        <v>887</v>
      </c>
      <c r="D88" s="284"/>
      <c r="E88" s="284"/>
      <c r="F88" s="307" t="s">
        <v>872</v>
      </c>
      <c r="G88" s="308"/>
      <c r="H88" s="284" t="s">
        <v>888</v>
      </c>
      <c r="I88" s="284" t="s">
        <v>868</v>
      </c>
      <c r="J88" s="284">
        <v>20</v>
      </c>
      <c r="K88" s="298"/>
    </row>
    <row r="89" s="1" customFormat="1" ht="15" customHeight="1">
      <c r="B89" s="309"/>
      <c r="C89" s="284" t="s">
        <v>889</v>
      </c>
      <c r="D89" s="284"/>
      <c r="E89" s="284"/>
      <c r="F89" s="307" t="s">
        <v>872</v>
      </c>
      <c r="G89" s="308"/>
      <c r="H89" s="284" t="s">
        <v>890</v>
      </c>
      <c r="I89" s="284" t="s">
        <v>868</v>
      </c>
      <c r="J89" s="284">
        <v>20</v>
      </c>
      <c r="K89" s="298"/>
    </row>
    <row r="90" s="1" customFormat="1" ht="15" customHeight="1">
      <c r="B90" s="309"/>
      <c r="C90" s="284" t="s">
        <v>891</v>
      </c>
      <c r="D90" s="284"/>
      <c r="E90" s="284"/>
      <c r="F90" s="307" t="s">
        <v>872</v>
      </c>
      <c r="G90" s="308"/>
      <c r="H90" s="284" t="s">
        <v>892</v>
      </c>
      <c r="I90" s="284" t="s">
        <v>868</v>
      </c>
      <c r="J90" s="284">
        <v>50</v>
      </c>
      <c r="K90" s="298"/>
    </row>
    <row r="91" s="1" customFormat="1" ht="15" customHeight="1">
      <c r="B91" s="309"/>
      <c r="C91" s="284" t="s">
        <v>893</v>
      </c>
      <c r="D91" s="284"/>
      <c r="E91" s="284"/>
      <c r="F91" s="307" t="s">
        <v>872</v>
      </c>
      <c r="G91" s="308"/>
      <c r="H91" s="284" t="s">
        <v>893</v>
      </c>
      <c r="I91" s="284" t="s">
        <v>868</v>
      </c>
      <c r="J91" s="284">
        <v>50</v>
      </c>
      <c r="K91" s="298"/>
    </row>
    <row r="92" s="1" customFormat="1" ht="15" customHeight="1">
      <c r="B92" s="309"/>
      <c r="C92" s="284" t="s">
        <v>894</v>
      </c>
      <c r="D92" s="284"/>
      <c r="E92" s="284"/>
      <c r="F92" s="307" t="s">
        <v>872</v>
      </c>
      <c r="G92" s="308"/>
      <c r="H92" s="284" t="s">
        <v>895</v>
      </c>
      <c r="I92" s="284" t="s">
        <v>868</v>
      </c>
      <c r="J92" s="284">
        <v>255</v>
      </c>
      <c r="K92" s="298"/>
    </row>
    <row r="93" s="1" customFormat="1" ht="15" customHeight="1">
      <c r="B93" s="309"/>
      <c r="C93" s="284" t="s">
        <v>896</v>
      </c>
      <c r="D93" s="284"/>
      <c r="E93" s="284"/>
      <c r="F93" s="307" t="s">
        <v>866</v>
      </c>
      <c r="G93" s="308"/>
      <c r="H93" s="284" t="s">
        <v>897</v>
      </c>
      <c r="I93" s="284" t="s">
        <v>898</v>
      </c>
      <c r="J93" s="284"/>
      <c r="K93" s="298"/>
    </row>
    <row r="94" s="1" customFormat="1" ht="15" customHeight="1">
      <c r="B94" s="309"/>
      <c r="C94" s="284" t="s">
        <v>899</v>
      </c>
      <c r="D94" s="284"/>
      <c r="E94" s="284"/>
      <c r="F94" s="307" t="s">
        <v>866</v>
      </c>
      <c r="G94" s="308"/>
      <c r="H94" s="284" t="s">
        <v>900</v>
      </c>
      <c r="I94" s="284" t="s">
        <v>901</v>
      </c>
      <c r="J94" s="284"/>
      <c r="K94" s="298"/>
    </row>
    <row r="95" s="1" customFormat="1" ht="15" customHeight="1">
      <c r="B95" s="309"/>
      <c r="C95" s="284" t="s">
        <v>902</v>
      </c>
      <c r="D95" s="284"/>
      <c r="E95" s="284"/>
      <c r="F95" s="307" t="s">
        <v>866</v>
      </c>
      <c r="G95" s="308"/>
      <c r="H95" s="284" t="s">
        <v>902</v>
      </c>
      <c r="I95" s="284" t="s">
        <v>901</v>
      </c>
      <c r="J95" s="284"/>
      <c r="K95" s="298"/>
    </row>
    <row r="96" s="1" customFormat="1" ht="15" customHeight="1">
      <c r="B96" s="309"/>
      <c r="C96" s="284" t="s">
        <v>38</v>
      </c>
      <c r="D96" s="284"/>
      <c r="E96" s="284"/>
      <c r="F96" s="307" t="s">
        <v>866</v>
      </c>
      <c r="G96" s="308"/>
      <c r="H96" s="284" t="s">
        <v>903</v>
      </c>
      <c r="I96" s="284" t="s">
        <v>901</v>
      </c>
      <c r="J96" s="284"/>
      <c r="K96" s="298"/>
    </row>
    <row r="97" s="1" customFormat="1" ht="15" customHeight="1">
      <c r="B97" s="309"/>
      <c r="C97" s="284" t="s">
        <v>48</v>
      </c>
      <c r="D97" s="284"/>
      <c r="E97" s="284"/>
      <c r="F97" s="307" t="s">
        <v>866</v>
      </c>
      <c r="G97" s="308"/>
      <c r="H97" s="284" t="s">
        <v>904</v>
      </c>
      <c r="I97" s="284" t="s">
        <v>901</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905</v>
      </c>
      <c r="D102" s="297"/>
      <c r="E102" s="297"/>
      <c r="F102" s="297"/>
      <c r="G102" s="297"/>
      <c r="H102" s="297"/>
      <c r="I102" s="297"/>
      <c r="J102" s="297"/>
      <c r="K102" s="298"/>
    </row>
    <row r="103" s="1" customFormat="1" ht="17.25" customHeight="1">
      <c r="B103" s="296"/>
      <c r="C103" s="299" t="s">
        <v>860</v>
      </c>
      <c r="D103" s="299"/>
      <c r="E103" s="299"/>
      <c r="F103" s="299" t="s">
        <v>861</v>
      </c>
      <c r="G103" s="300"/>
      <c r="H103" s="299" t="s">
        <v>54</v>
      </c>
      <c r="I103" s="299" t="s">
        <v>57</v>
      </c>
      <c r="J103" s="299" t="s">
        <v>862</v>
      </c>
      <c r="K103" s="298"/>
    </row>
    <row r="104" s="1" customFormat="1" ht="17.25" customHeight="1">
      <c r="B104" s="296"/>
      <c r="C104" s="301" t="s">
        <v>863</v>
      </c>
      <c r="D104" s="301"/>
      <c r="E104" s="301"/>
      <c r="F104" s="302" t="s">
        <v>864</v>
      </c>
      <c r="G104" s="303"/>
      <c r="H104" s="301"/>
      <c r="I104" s="301"/>
      <c r="J104" s="301" t="s">
        <v>865</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866</v>
      </c>
      <c r="G106" s="284"/>
      <c r="H106" s="284" t="s">
        <v>906</v>
      </c>
      <c r="I106" s="284" t="s">
        <v>868</v>
      </c>
      <c r="J106" s="284">
        <v>20</v>
      </c>
      <c r="K106" s="298"/>
    </row>
    <row r="107" s="1" customFormat="1" ht="15" customHeight="1">
      <c r="B107" s="296"/>
      <c r="C107" s="284" t="s">
        <v>869</v>
      </c>
      <c r="D107" s="284"/>
      <c r="E107" s="284"/>
      <c r="F107" s="307" t="s">
        <v>866</v>
      </c>
      <c r="G107" s="284"/>
      <c r="H107" s="284" t="s">
        <v>906</v>
      </c>
      <c r="I107" s="284" t="s">
        <v>868</v>
      </c>
      <c r="J107" s="284">
        <v>120</v>
      </c>
      <c r="K107" s="298"/>
    </row>
    <row r="108" s="1" customFormat="1" ht="15" customHeight="1">
      <c r="B108" s="309"/>
      <c r="C108" s="284" t="s">
        <v>871</v>
      </c>
      <c r="D108" s="284"/>
      <c r="E108" s="284"/>
      <c r="F108" s="307" t="s">
        <v>872</v>
      </c>
      <c r="G108" s="284"/>
      <c r="H108" s="284" t="s">
        <v>906</v>
      </c>
      <c r="I108" s="284" t="s">
        <v>868</v>
      </c>
      <c r="J108" s="284">
        <v>50</v>
      </c>
      <c r="K108" s="298"/>
    </row>
    <row r="109" s="1" customFormat="1" ht="15" customHeight="1">
      <c r="B109" s="309"/>
      <c r="C109" s="284" t="s">
        <v>874</v>
      </c>
      <c r="D109" s="284"/>
      <c r="E109" s="284"/>
      <c r="F109" s="307" t="s">
        <v>866</v>
      </c>
      <c r="G109" s="284"/>
      <c r="H109" s="284" t="s">
        <v>906</v>
      </c>
      <c r="I109" s="284" t="s">
        <v>876</v>
      </c>
      <c r="J109" s="284"/>
      <c r="K109" s="298"/>
    </row>
    <row r="110" s="1" customFormat="1" ht="15" customHeight="1">
      <c r="B110" s="309"/>
      <c r="C110" s="284" t="s">
        <v>885</v>
      </c>
      <c r="D110" s="284"/>
      <c r="E110" s="284"/>
      <c r="F110" s="307" t="s">
        <v>872</v>
      </c>
      <c r="G110" s="284"/>
      <c r="H110" s="284" t="s">
        <v>906</v>
      </c>
      <c r="I110" s="284" t="s">
        <v>868</v>
      </c>
      <c r="J110" s="284">
        <v>50</v>
      </c>
      <c r="K110" s="298"/>
    </row>
    <row r="111" s="1" customFormat="1" ht="15" customHeight="1">
      <c r="B111" s="309"/>
      <c r="C111" s="284" t="s">
        <v>893</v>
      </c>
      <c r="D111" s="284"/>
      <c r="E111" s="284"/>
      <c r="F111" s="307" t="s">
        <v>872</v>
      </c>
      <c r="G111" s="284"/>
      <c r="H111" s="284" t="s">
        <v>906</v>
      </c>
      <c r="I111" s="284" t="s">
        <v>868</v>
      </c>
      <c r="J111" s="284">
        <v>50</v>
      </c>
      <c r="K111" s="298"/>
    </row>
    <row r="112" s="1" customFormat="1" ht="15" customHeight="1">
      <c r="B112" s="309"/>
      <c r="C112" s="284" t="s">
        <v>891</v>
      </c>
      <c r="D112" s="284"/>
      <c r="E112" s="284"/>
      <c r="F112" s="307" t="s">
        <v>872</v>
      </c>
      <c r="G112" s="284"/>
      <c r="H112" s="284" t="s">
        <v>906</v>
      </c>
      <c r="I112" s="284" t="s">
        <v>868</v>
      </c>
      <c r="J112" s="284">
        <v>50</v>
      </c>
      <c r="K112" s="298"/>
    </row>
    <row r="113" s="1" customFormat="1" ht="15" customHeight="1">
      <c r="B113" s="309"/>
      <c r="C113" s="284" t="s">
        <v>53</v>
      </c>
      <c r="D113" s="284"/>
      <c r="E113" s="284"/>
      <c r="F113" s="307" t="s">
        <v>866</v>
      </c>
      <c r="G113" s="284"/>
      <c r="H113" s="284" t="s">
        <v>907</v>
      </c>
      <c r="I113" s="284" t="s">
        <v>868</v>
      </c>
      <c r="J113" s="284">
        <v>20</v>
      </c>
      <c r="K113" s="298"/>
    </row>
    <row r="114" s="1" customFormat="1" ht="15" customHeight="1">
      <c r="B114" s="309"/>
      <c r="C114" s="284" t="s">
        <v>908</v>
      </c>
      <c r="D114" s="284"/>
      <c r="E114" s="284"/>
      <c r="F114" s="307" t="s">
        <v>866</v>
      </c>
      <c r="G114" s="284"/>
      <c r="H114" s="284" t="s">
        <v>909</v>
      </c>
      <c r="I114" s="284" t="s">
        <v>868</v>
      </c>
      <c r="J114" s="284">
        <v>120</v>
      </c>
      <c r="K114" s="298"/>
    </row>
    <row r="115" s="1" customFormat="1" ht="15" customHeight="1">
      <c r="B115" s="309"/>
      <c r="C115" s="284" t="s">
        <v>38</v>
      </c>
      <c r="D115" s="284"/>
      <c r="E115" s="284"/>
      <c r="F115" s="307" t="s">
        <v>866</v>
      </c>
      <c r="G115" s="284"/>
      <c r="H115" s="284" t="s">
        <v>910</v>
      </c>
      <c r="I115" s="284" t="s">
        <v>901</v>
      </c>
      <c r="J115" s="284"/>
      <c r="K115" s="298"/>
    </row>
    <row r="116" s="1" customFormat="1" ht="15" customHeight="1">
      <c r="B116" s="309"/>
      <c r="C116" s="284" t="s">
        <v>48</v>
      </c>
      <c r="D116" s="284"/>
      <c r="E116" s="284"/>
      <c r="F116" s="307" t="s">
        <v>866</v>
      </c>
      <c r="G116" s="284"/>
      <c r="H116" s="284" t="s">
        <v>911</v>
      </c>
      <c r="I116" s="284" t="s">
        <v>901</v>
      </c>
      <c r="J116" s="284"/>
      <c r="K116" s="298"/>
    </row>
    <row r="117" s="1" customFormat="1" ht="15" customHeight="1">
      <c r="B117" s="309"/>
      <c r="C117" s="284" t="s">
        <v>57</v>
      </c>
      <c r="D117" s="284"/>
      <c r="E117" s="284"/>
      <c r="F117" s="307" t="s">
        <v>866</v>
      </c>
      <c r="G117" s="284"/>
      <c r="H117" s="284" t="s">
        <v>912</v>
      </c>
      <c r="I117" s="284" t="s">
        <v>913</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914</v>
      </c>
      <c r="D122" s="275"/>
      <c r="E122" s="275"/>
      <c r="F122" s="275"/>
      <c r="G122" s="275"/>
      <c r="H122" s="275"/>
      <c r="I122" s="275"/>
      <c r="J122" s="275"/>
      <c r="K122" s="326"/>
    </row>
    <row r="123" s="1" customFormat="1" ht="17.25" customHeight="1">
      <c r="B123" s="327"/>
      <c r="C123" s="299" t="s">
        <v>860</v>
      </c>
      <c r="D123" s="299"/>
      <c r="E123" s="299"/>
      <c r="F123" s="299" t="s">
        <v>861</v>
      </c>
      <c r="G123" s="300"/>
      <c r="H123" s="299" t="s">
        <v>54</v>
      </c>
      <c r="I123" s="299" t="s">
        <v>57</v>
      </c>
      <c r="J123" s="299" t="s">
        <v>862</v>
      </c>
      <c r="K123" s="328"/>
    </row>
    <row r="124" s="1" customFormat="1" ht="17.25" customHeight="1">
      <c r="B124" s="327"/>
      <c r="C124" s="301" t="s">
        <v>863</v>
      </c>
      <c r="D124" s="301"/>
      <c r="E124" s="301"/>
      <c r="F124" s="302" t="s">
        <v>864</v>
      </c>
      <c r="G124" s="303"/>
      <c r="H124" s="301"/>
      <c r="I124" s="301"/>
      <c r="J124" s="301" t="s">
        <v>865</v>
      </c>
      <c r="K124" s="328"/>
    </row>
    <row r="125" s="1" customFormat="1" ht="5.25" customHeight="1">
      <c r="B125" s="329"/>
      <c r="C125" s="304"/>
      <c r="D125" s="304"/>
      <c r="E125" s="304"/>
      <c r="F125" s="304"/>
      <c r="G125" s="330"/>
      <c r="H125" s="304"/>
      <c r="I125" s="304"/>
      <c r="J125" s="304"/>
      <c r="K125" s="331"/>
    </row>
    <row r="126" s="1" customFormat="1" ht="15" customHeight="1">
      <c r="B126" s="329"/>
      <c r="C126" s="284" t="s">
        <v>869</v>
      </c>
      <c r="D126" s="306"/>
      <c r="E126" s="306"/>
      <c r="F126" s="307" t="s">
        <v>866</v>
      </c>
      <c r="G126" s="284"/>
      <c r="H126" s="284" t="s">
        <v>906</v>
      </c>
      <c r="I126" s="284" t="s">
        <v>868</v>
      </c>
      <c r="J126" s="284">
        <v>120</v>
      </c>
      <c r="K126" s="332"/>
    </row>
    <row r="127" s="1" customFormat="1" ht="15" customHeight="1">
      <c r="B127" s="329"/>
      <c r="C127" s="284" t="s">
        <v>915</v>
      </c>
      <c r="D127" s="284"/>
      <c r="E127" s="284"/>
      <c r="F127" s="307" t="s">
        <v>866</v>
      </c>
      <c r="G127" s="284"/>
      <c r="H127" s="284" t="s">
        <v>916</v>
      </c>
      <c r="I127" s="284" t="s">
        <v>868</v>
      </c>
      <c r="J127" s="284" t="s">
        <v>917</v>
      </c>
      <c r="K127" s="332"/>
    </row>
    <row r="128" s="1" customFormat="1" ht="15" customHeight="1">
      <c r="B128" s="329"/>
      <c r="C128" s="284" t="s">
        <v>814</v>
      </c>
      <c r="D128" s="284"/>
      <c r="E128" s="284"/>
      <c r="F128" s="307" t="s">
        <v>866</v>
      </c>
      <c r="G128" s="284"/>
      <c r="H128" s="284" t="s">
        <v>918</v>
      </c>
      <c r="I128" s="284" t="s">
        <v>868</v>
      </c>
      <c r="J128" s="284" t="s">
        <v>917</v>
      </c>
      <c r="K128" s="332"/>
    </row>
    <row r="129" s="1" customFormat="1" ht="15" customHeight="1">
      <c r="B129" s="329"/>
      <c r="C129" s="284" t="s">
        <v>877</v>
      </c>
      <c r="D129" s="284"/>
      <c r="E129" s="284"/>
      <c r="F129" s="307" t="s">
        <v>872</v>
      </c>
      <c r="G129" s="284"/>
      <c r="H129" s="284" t="s">
        <v>878</v>
      </c>
      <c r="I129" s="284" t="s">
        <v>868</v>
      </c>
      <c r="J129" s="284">
        <v>15</v>
      </c>
      <c r="K129" s="332"/>
    </row>
    <row r="130" s="1" customFormat="1" ht="15" customHeight="1">
      <c r="B130" s="329"/>
      <c r="C130" s="310" t="s">
        <v>879</v>
      </c>
      <c r="D130" s="310"/>
      <c r="E130" s="310"/>
      <c r="F130" s="311" t="s">
        <v>872</v>
      </c>
      <c r="G130" s="310"/>
      <c r="H130" s="310" t="s">
        <v>880</v>
      </c>
      <c r="I130" s="310" t="s">
        <v>868</v>
      </c>
      <c r="J130" s="310">
        <v>15</v>
      </c>
      <c r="K130" s="332"/>
    </row>
    <row r="131" s="1" customFormat="1" ht="15" customHeight="1">
      <c r="B131" s="329"/>
      <c r="C131" s="310" t="s">
        <v>881</v>
      </c>
      <c r="D131" s="310"/>
      <c r="E131" s="310"/>
      <c r="F131" s="311" t="s">
        <v>872</v>
      </c>
      <c r="G131" s="310"/>
      <c r="H131" s="310" t="s">
        <v>882</v>
      </c>
      <c r="I131" s="310" t="s">
        <v>868</v>
      </c>
      <c r="J131" s="310">
        <v>20</v>
      </c>
      <c r="K131" s="332"/>
    </row>
    <row r="132" s="1" customFormat="1" ht="15" customHeight="1">
      <c r="B132" s="329"/>
      <c r="C132" s="310" t="s">
        <v>883</v>
      </c>
      <c r="D132" s="310"/>
      <c r="E132" s="310"/>
      <c r="F132" s="311" t="s">
        <v>872</v>
      </c>
      <c r="G132" s="310"/>
      <c r="H132" s="310" t="s">
        <v>884</v>
      </c>
      <c r="I132" s="310" t="s">
        <v>868</v>
      </c>
      <c r="J132" s="310">
        <v>20</v>
      </c>
      <c r="K132" s="332"/>
    </row>
    <row r="133" s="1" customFormat="1" ht="15" customHeight="1">
      <c r="B133" s="329"/>
      <c r="C133" s="284" t="s">
        <v>871</v>
      </c>
      <c r="D133" s="284"/>
      <c r="E133" s="284"/>
      <c r="F133" s="307" t="s">
        <v>872</v>
      </c>
      <c r="G133" s="284"/>
      <c r="H133" s="284" t="s">
        <v>906</v>
      </c>
      <c r="I133" s="284" t="s">
        <v>868</v>
      </c>
      <c r="J133" s="284">
        <v>50</v>
      </c>
      <c r="K133" s="332"/>
    </row>
    <row r="134" s="1" customFormat="1" ht="15" customHeight="1">
      <c r="B134" s="329"/>
      <c r="C134" s="284" t="s">
        <v>885</v>
      </c>
      <c r="D134" s="284"/>
      <c r="E134" s="284"/>
      <c r="F134" s="307" t="s">
        <v>872</v>
      </c>
      <c r="G134" s="284"/>
      <c r="H134" s="284" t="s">
        <v>906</v>
      </c>
      <c r="I134" s="284" t="s">
        <v>868</v>
      </c>
      <c r="J134" s="284">
        <v>50</v>
      </c>
      <c r="K134" s="332"/>
    </row>
    <row r="135" s="1" customFormat="1" ht="15" customHeight="1">
      <c r="B135" s="329"/>
      <c r="C135" s="284" t="s">
        <v>891</v>
      </c>
      <c r="D135" s="284"/>
      <c r="E135" s="284"/>
      <c r="F135" s="307" t="s">
        <v>872</v>
      </c>
      <c r="G135" s="284"/>
      <c r="H135" s="284" t="s">
        <v>906</v>
      </c>
      <c r="I135" s="284" t="s">
        <v>868</v>
      </c>
      <c r="J135" s="284">
        <v>50</v>
      </c>
      <c r="K135" s="332"/>
    </row>
    <row r="136" s="1" customFormat="1" ht="15" customHeight="1">
      <c r="B136" s="329"/>
      <c r="C136" s="284" t="s">
        <v>893</v>
      </c>
      <c r="D136" s="284"/>
      <c r="E136" s="284"/>
      <c r="F136" s="307" t="s">
        <v>872</v>
      </c>
      <c r="G136" s="284"/>
      <c r="H136" s="284" t="s">
        <v>906</v>
      </c>
      <c r="I136" s="284" t="s">
        <v>868</v>
      </c>
      <c r="J136" s="284">
        <v>50</v>
      </c>
      <c r="K136" s="332"/>
    </row>
    <row r="137" s="1" customFormat="1" ht="15" customHeight="1">
      <c r="B137" s="329"/>
      <c r="C137" s="284" t="s">
        <v>894</v>
      </c>
      <c r="D137" s="284"/>
      <c r="E137" s="284"/>
      <c r="F137" s="307" t="s">
        <v>872</v>
      </c>
      <c r="G137" s="284"/>
      <c r="H137" s="284" t="s">
        <v>919</v>
      </c>
      <c r="I137" s="284" t="s">
        <v>868</v>
      </c>
      <c r="J137" s="284">
        <v>255</v>
      </c>
      <c r="K137" s="332"/>
    </row>
    <row r="138" s="1" customFormat="1" ht="15" customHeight="1">
      <c r="B138" s="329"/>
      <c r="C138" s="284" t="s">
        <v>896</v>
      </c>
      <c r="D138" s="284"/>
      <c r="E138" s="284"/>
      <c r="F138" s="307" t="s">
        <v>866</v>
      </c>
      <c r="G138" s="284"/>
      <c r="H138" s="284" t="s">
        <v>920</v>
      </c>
      <c r="I138" s="284" t="s">
        <v>898</v>
      </c>
      <c r="J138" s="284"/>
      <c r="K138" s="332"/>
    </row>
    <row r="139" s="1" customFormat="1" ht="15" customHeight="1">
      <c r="B139" s="329"/>
      <c r="C139" s="284" t="s">
        <v>899</v>
      </c>
      <c r="D139" s="284"/>
      <c r="E139" s="284"/>
      <c r="F139" s="307" t="s">
        <v>866</v>
      </c>
      <c r="G139" s="284"/>
      <c r="H139" s="284" t="s">
        <v>921</v>
      </c>
      <c r="I139" s="284" t="s">
        <v>901</v>
      </c>
      <c r="J139" s="284"/>
      <c r="K139" s="332"/>
    </row>
    <row r="140" s="1" customFormat="1" ht="15" customHeight="1">
      <c r="B140" s="329"/>
      <c r="C140" s="284" t="s">
        <v>902</v>
      </c>
      <c r="D140" s="284"/>
      <c r="E140" s="284"/>
      <c r="F140" s="307" t="s">
        <v>866</v>
      </c>
      <c r="G140" s="284"/>
      <c r="H140" s="284" t="s">
        <v>902</v>
      </c>
      <c r="I140" s="284" t="s">
        <v>901</v>
      </c>
      <c r="J140" s="284"/>
      <c r="K140" s="332"/>
    </row>
    <row r="141" s="1" customFormat="1" ht="15" customHeight="1">
      <c r="B141" s="329"/>
      <c r="C141" s="284" t="s">
        <v>38</v>
      </c>
      <c r="D141" s="284"/>
      <c r="E141" s="284"/>
      <c r="F141" s="307" t="s">
        <v>866</v>
      </c>
      <c r="G141" s="284"/>
      <c r="H141" s="284" t="s">
        <v>922</v>
      </c>
      <c r="I141" s="284" t="s">
        <v>901</v>
      </c>
      <c r="J141" s="284"/>
      <c r="K141" s="332"/>
    </row>
    <row r="142" s="1" customFormat="1" ht="15" customHeight="1">
      <c r="B142" s="329"/>
      <c r="C142" s="284" t="s">
        <v>923</v>
      </c>
      <c r="D142" s="284"/>
      <c r="E142" s="284"/>
      <c r="F142" s="307" t="s">
        <v>866</v>
      </c>
      <c r="G142" s="284"/>
      <c r="H142" s="284" t="s">
        <v>924</v>
      </c>
      <c r="I142" s="284" t="s">
        <v>901</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925</v>
      </c>
      <c r="D147" s="297"/>
      <c r="E147" s="297"/>
      <c r="F147" s="297"/>
      <c r="G147" s="297"/>
      <c r="H147" s="297"/>
      <c r="I147" s="297"/>
      <c r="J147" s="297"/>
      <c r="K147" s="298"/>
    </row>
    <row r="148" s="1" customFormat="1" ht="17.25" customHeight="1">
      <c r="B148" s="296"/>
      <c r="C148" s="299" t="s">
        <v>860</v>
      </c>
      <c r="D148" s="299"/>
      <c r="E148" s="299"/>
      <c r="F148" s="299" t="s">
        <v>861</v>
      </c>
      <c r="G148" s="300"/>
      <c r="H148" s="299" t="s">
        <v>54</v>
      </c>
      <c r="I148" s="299" t="s">
        <v>57</v>
      </c>
      <c r="J148" s="299" t="s">
        <v>862</v>
      </c>
      <c r="K148" s="298"/>
    </row>
    <row r="149" s="1" customFormat="1" ht="17.25" customHeight="1">
      <c r="B149" s="296"/>
      <c r="C149" s="301" t="s">
        <v>863</v>
      </c>
      <c r="D149" s="301"/>
      <c r="E149" s="301"/>
      <c r="F149" s="302" t="s">
        <v>864</v>
      </c>
      <c r="G149" s="303"/>
      <c r="H149" s="301"/>
      <c r="I149" s="301"/>
      <c r="J149" s="301" t="s">
        <v>865</v>
      </c>
      <c r="K149" s="298"/>
    </row>
    <row r="150" s="1" customFormat="1" ht="5.25" customHeight="1">
      <c r="B150" s="309"/>
      <c r="C150" s="304"/>
      <c r="D150" s="304"/>
      <c r="E150" s="304"/>
      <c r="F150" s="304"/>
      <c r="G150" s="305"/>
      <c r="H150" s="304"/>
      <c r="I150" s="304"/>
      <c r="J150" s="304"/>
      <c r="K150" s="332"/>
    </row>
    <row r="151" s="1" customFormat="1" ht="15" customHeight="1">
      <c r="B151" s="309"/>
      <c r="C151" s="336" t="s">
        <v>869</v>
      </c>
      <c r="D151" s="284"/>
      <c r="E151" s="284"/>
      <c r="F151" s="337" t="s">
        <v>866</v>
      </c>
      <c r="G151" s="284"/>
      <c r="H151" s="336" t="s">
        <v>906</v>
      </c>
      <c r="I151" s="336" t="s">
        <v>868</v>
      </c>
      <c r="J151" s="336">
        <v>120</v>
      </c>
      <c r="K151" s="332"/>
    </row>
    <row r="152" s="1" customFormat="1" ht="15" customHeight="1">
      <c r="B152" s="309"/>
      <c r="C152" s="336" t="s">
        <v>915</v>
      </c>
      <c r="D152" s="284"/>
      <c r="E152" s="284"/>
      <c r="F152" s="337" t="s">
        <v>866</v>
      </c>
      <c r="G152" s="284"/>
      <c r="H152" s="336" t="s">
        <v>926</v>
      </c>
      <c r="I152" s="336" t="s">
        <v>868</v>
      </c>
      <c r="J152" s="336" t="s">
        <v>917</v>
      </c>
      <c r="K152" s="332"/>
    </row>
    <row r="153" s="1" customFormat="1" ht="15" customHeight="1">
      <c r="B153" s="309"/>
      <c r="C153" s="336" t="s">
        <v>814</v>
      </c>
      <c r="D153" s="284"/>
      <c r="E153" s="284"/>
      <c r="F153" s="337" t="s">
        <v>866</v>
      </c>
      <c r="G153" s="284"/>
      <c r="H153" s="336" t="s">
        <v>927</v>
      </c>
      <c r="I153" s="336" t="s">
        <v>868</v>
      </c>
      <c r="J153" s="336" t="s">
        <v>917</v>
      </c>
      <c r="K153" s="332"/>
    </row>
    <row r="154" s="1" customFormat="1" ht="15" customHeight="1">
      <c r="B154" s="309"/>
      <c r="C154" s="336" t="s">
        <v>871</v>
      </c>
      <c r="D154" s="284"/>
      <c r="E154" s="284"/>
      <c r="F154" s="337" t="s">
        <v>872</v>
      </c>
      <c r="G154" s="284"/>
      <c r="H154" s="336" t="s">
        <v>906</v>
      </c>
      <c r="I154" s="336" t="s">
        <v>868</v>
      </c>
      <c r="J154" s="336">
        <v>50</v>
      </c>
      <c r="K154" s="332"/>
    </row>
    <row r="155" s="1" customFormat="1" ht="15" customHeight="1">
      <c r="B155" s="309"/>
      <c r="C155" s="336" t="s">
        <v>874</v>
      </c>
      <c r="D155" s="284"/>
      <c r="E155" s="284"/>
      <c r="F155" s="337" t="s">
        <v>866</v>
      </c>
      <c r="G155" s="284"/>
      <c r="H155" s="336" t="s">
        <v>906</v>
      </c>
      <c r="I155" s="336" t="s">
        <v>876</v>
      </c>
      <c r="J155" s="336"/>
      <c r="K155" s="332"/>
    </row>
    <row r="156" s="1" customFormat="1" ht="15" customHeight="1">
      <c r="B156" s="309"/>
      <c r="C156" s="336" t="s">
        <v>885</v>
      </c>
      <c r="D156" s="284"/>
      <c r="E156" s="284"/>
      <c r="F156" s="337" t="s">
        <v>872</v>
      </c>
      <c r="G156" s="284"/>
      <c r="H156" s="336" t="s">
        <v>906</v>
      </c>
      <c r="I156" s="336" t="s">
        <v>868</v>
      </c>
      <c r="J156" s="336">
        <v>50</v>
      </c>
      <c r="K156" s="332"/>
    </row>
    <row r="157" s="1" customFormat="1" ht="15" customHeight="1">
      <c r="B157" s="309"/>
      <c r="C157" s="336" t="s">
        <v>893</v>
      </c>
      <c r="D157" s="284"/>
      <c r="E157" s="284"/>
      <c r="F157" s="337" t="s">
        <v>872</v>
      </c>
      <c r="G157" s="284"/>
      <c r="H157" s="336" t="s">
        <v>906</v>
      </c>
      <c r="I157" s="336" t="s">
        <v>868</v>
      </c>
      <c r="J157" s="336">
        <v>50</v>
      </c>
      <c r="K157" s="332"/>
    </row>
    <row r="158" s="1" customFormat="1" ht="15" customHeight="1">
      <c r="B158" s="309"/>
      <c r="C158" s="336" t="s">
        <v>891</v>
      </c>
      <c r="D158" s="284"/>
      <c r="E158" s="284"/>
      <c r="F158" s="337" t="s">
        <v>872</v>
      </c>
      <c r="G158" s="284"/>
      <c r="H158" s="336" t="s">
        <v>906</v>
      </c>
      <c r="I158" s="336" t="s">
        <v>868</v>
      </c>
      <c r="J158" s="336">
        <v>50</v>
      </c>
      <c r="K158" s="332"/>
    </row>
    <row r="159" s="1" customFormat="1" ht="15" customHeight="1">
      <c r="B159" s="309"/>
      <c r="C159" s="336" t="s">
        <v>102</v>
      </c>
      <c r="D159" s="284"/>
      <c r="E159" s="284"/>
      <c r="F159" s="337" t="s">
        <v>866</v>
      </c>
      <c r="G159" s="284"/>
      <c r="H159" s="336" t="s">
        <v>928</v>
      </c>
      <c r="I159" s="336" t="s">
        <v>868</v>
      </c>
      <c r="J159" s="336" t="s">
        <v>929</v>
      </c>
      <c r="K159" s="332"/>
    </row>
    <row r="160" s="1" customFormat="1" ht="15" customHeight="1">
      <c r="B160" s="309"/>
      <c r="C160" s="336" t="s">
        <v>930</v>
      </c>
      <c r="D160" s="284"/>
      <c r="E160" s="284"/>
      <c r="F160" s="337" t="s">
        <v>866</v>
      </c>
      <c r="G160" s="284"/>
      <c r="H160" s="336" t="s">
        <v>931</v>
      </c>
      <c r="I160" s="336" t="s">
        <v>901</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932</v>
      </c>
      <c r="D165" s="275"/>
      <c r="E165" s="275"/>
      <c r="F165" s="275"/>
      <c r="G165" s="275"/>
      <c r="H165" s="275"/>
      <c r="I165" s="275"/>
      <c r="J165" s="275"/>
      <c r="K165" s="276"/>
    </row>
    <row r="166" s="1" customFormat="1" ht="17.25" customHeight="1">
      <c r="B166" s="274"/>
      <c r="C166" s="299" t="s">
        <v>860</v>
      </c>
      <c r="D166" s="299"/>
      <c r="E166" s="299"/>
      <c r="F166" s="299" t="s">
        <v>861</v>
      </c>
      <c r="G166" s="341"/>
      <c r="H166" s="342" t="s">
        <v>54</v>
      </c>
      <c r="I166" s="342" t="s">
        <v>57</v>
      </c>
      <c r="J166" s="299" t="s">
        <v>862</v>
      </c>
      <c r="K166" s="276"/>
    </row>
    <row r="167" s="1" customFormat="1" ht="17.25" customHeight="1">
      <c r="B167" s="277"/>
      <c r="C167" s="301" t="s">
        <v>863</v>
      </c>
      <c r="D167" s="301"/>
      <c r="E167" s="301"/>
      <c r="F167" s="302" t="s">
        <v>864</v>
      </c>
      <c r="G167" s="343"/>
      <c r="H167" s="344"/>
      <c r="I167" s="344"/>
      <c r="J167" s="301" t="s">
        <v>865</v>
      </c>
      <c r="K167" s="279"/>
    </row>
    <row r="168" s="1" customFormat="1" ht="5.25" customHeight="1">
      <c r="B168" s="309"/>
      <c r="C168" s="304"/>
      <c r="D168" s="304"/>
      <c r="E168" s="304"/>
      <c r="F168" s="304"/>
      <c r="G168" s="305"/>
      <c r="H168" s="304"/>
      <c r="I168" s="304"/>
      <c r="J168" s="304"/>
      <c r="K168" s="332"/>
    </row>
    <row r="169" s="1" customFormat="1" ht="15" customHeight="1">
      <c r="B169" s="309"/>
      <c r="C169" s="284" t="s">
        <v>869</v>
      </c>
      <c r="D169" s="284"/>
      <c r="E169" s="284"/>
      <c r="F169" s="307" t="s">
        <v>866</v>
      </c>
      <c r="G169" s="284"/>
      <c r="H169" s="284" t="s">
        <v>906</v>
      </c>
      <c r="I169" s="284" t="s">
        <v>868</v>
      </c>
      <c r="J169" s="284">
        <v>120</v>
      </c>
      <c r="K169" s="332"/>
    </row>
    <row r="170" s="1" customFormat="1" ht="15" customHeight="1">
      <c r="B170" s="309"/>
      <c r="C170" s="284" t="s">
        <v>915</v>
      </c>
      <c r="D170" s="284"/>
      <c r="E170" s="284"/>
      <c r="F170" s="307" t="s">
        <v>866</v>
      </c>
      <c r="G170" s="284"/>
      <c r="H170" s="284" t="s">
        <v>916</v>
      </c>
      <c r="I170" s="284" t="s">
        <v>868</v>
      </c>
      <c r="J170" s="284" t="s">
        <v>917</v>
      </c>
      <c r="K170" s="332"/>
    </row>
    <row r="171" s="1" customFormat="1" ht="15" customHeight="1">
      <c r="B171" s="309"/>
      <c r="C171" s="284" t="s">
        <v>814</v>
      </c>
      <c r="D171" s="284"/>
      <c r="E171" s="284"/>
      <c r="F171" s="307" t="s">
        <v>866</v>
      </c>
      <c r="G171" s="284"/>
      <c r="H171" s="284" t="s">
        <v>933</v>
      </c>
      <c r="I171" s="284" t="s">
        <v>868</v>
      </c>
      <c r="J171" s="284" t="s">
        <v>917</v>
      </c>
      <c r="K171" s="332"/>
    </row>
    <row r="172" s="1" customFormat="1" ht="15" customHeight="1">
      <c r="B172" s="309"/>
      <c r="C172" s="284" t="s">
        <v>871</v>
      </c>
      <c r="D172" s="284"/>
      <c r="E172" s="284"/>
      <c r="F172" s="307" t="s">
        <v>872</v>
      </c>
      <c r="G172" s="284"/>
      <c r="H172" s="284" t="s">
        <v>933</v>
      </c>
      <c r="I172" s="284" t="s">
        <v>868</v>
      </c>
      <c r="J172" s="284">
        <v>50</v>
      </c>
      <c r="K172" s="332"/>
    </row>
    <row r="173" s="1" customFormat="1" ht="15" customHeight="1">
      <c r="B173" s="309"/>
      <c r="C173" s="284" t="s">
        <v>874</v>
      </c>
      <c r="D173" s="284"/>
      <c r="E173" s="284"/>
      <c r="F173" s="307" t="s">
        <v>866</v>
      </c>
      <c r="G173" s="284"/>
      <c r="H173" s="284" t="s">
        <v>933</v>
      </c>
      <c r="I173" s="284" t="s">
        <v>876</v>
      </c>
      <c r="J173" s="284"/>
      <c r="K173" s="332"/>
    </row>
    <row r="174" s="1" customFormat="1" ht="15" customHeight="1">
      <c r="B174" s="309"/>
      <c r="C174" s="284" t="s">
        <v>885</v>
      </c>
      <c r="D174" s="284"/>
      <c r="E174" s="284"/>
      <c r="F174" s="307" t="s">
        <v>872</v>
      </c>
      <c r="G174" s="284"/>
      <c r="H174" s="284" t="s">
        <v>933</v>
      </c>
      <c r="I174" s="284" t="s">
        <v>868</v>
      </c>
      <c r="J174" s="284">
        <v>50</v>
      </c>
      <c r="K174" s="332"/>
    </row>
    <row r="175" s="1" customFormat="1" ht="15" customHeight="1">
      <c r="B175" s="309"/>
      <c r="C175" s="284" t="s">
        <v>893</v>
      </c>
      <c r="D175" s="284"/>
      <c r="E175" s="284"/>
      <c r="F175" s="307" t="s">
        <v>872</v>
      </c>
      <c r="G175" s="284"/>
      <c r="H175" s="284" t="s">
        <v>933</v>
      </c>
      <c r="I175" s="284" t="s">
        <v>868</v>
      </c>
      <c r="J175" s="284">
        <v>50</v>
      </c>
      <c r="K175" s="332"/>
    </row>
    <row r="176" s="1" customFormat="1" ht="15" customHeight="1">
      <c r="B176" s="309"/>
      <c r="C176" s="284" t="s">
        <v>891</v>
      </c>
      <c r="D176" s="284"/>
      <c r="E176" s="284"/>
      <c r="F176" s="307" t="s">
        <v>872</v>
      </c>
      <c r="G176" s="284"/>
      <c r="H176" s="284" t="s">
        <v>933</v>
      </c>
      <c r="I176" s="284" t="s">
        <v>868</v>
      </c>
      <c r="J176" s="284">
        <v>50</v>
      </c>
      <c r="K176" s="332"/>
    </row>
    <row r="177" s="1" customFormat="1" ht="15" customHeight="1">
      <c r="B177" s="309"/>
      <c r="C177" s="284" t="s">
        <v>120</v>
      </c>
      <c r="D177" s="284"/>
      <c r="E177" s="284"/>
      <c r="F177" s="307" t="s">
        <v>866</v>
      </c>
      <c r="G177" s="284"/>
      <c r="H177" s="284" t="s">
        <v>934</v>
      </c>
      <c r="I177" s="284" t="s">
        <v>935</v>
      </c>
      <c r="J177" s="284"/>
      <c r="K177" s="332"/>
    </row>
    <row r="178" s="1" customFormat="1" ht="15" customHeight="1">
      <c r="B178" s="309"/>
      <c r="C178" s="284" t="s">
        <v>57</v>
      </c>
      <c r="D178" s="284"/>
      <c r="E178" s="284"/>
      <c r="F178" s="307" t="s">
        <v>866</v>
      </c>
      <c r="G178" s="284"/>
      <c r="H178" s="284" t="s">
        <v>936</v>
      </c>
      <c r="I178" s="284" t="s">
        <v>937</v>
      </c>
      <c r="J178" s="284">
        <v>1</v>
      </c>
      <c r="K178" s="332"/>
    </row>
    <row r="179" s="1" customFormat="1" ht="15" customHeight="1">
      <c r="B179" s="309"/>
      <c r="C179" s="284" t="s">
        <v>53</v>
      </c>
      <c r="D179" s="284"/>
      <c r="E179" s="284"/>
      <c r="F179" s="307" t="s">
        <v>866</v>
      </c>
      <c r="G179" s="284"/>
      <c r="H179" s="284" t="s">
        <v>938</v>
      </c>
      <c r="I179" s="284" t="s">
        <v>868</v>
      </c>
      <c r="J179" s="284">
        <v>20</v>
      </c>
      <c r="K179" s="332"/>
    </row>
    <row r="180" s="1" customFormat="1" ht="15" customHeight="1">
      <c r="B180" s="309"/>
      <c r="C180" s="284" t="s">
        <v>54</v>
      </c>
      <c r="D180" s="284"/>
      <c r="E180" s="284"/>
      <c r="F180" s="307" t="s">
        <v>866</v>
      </c>
      <c r="G180" s="284"/>
      <c r="H180" s="284" t="s">
        <v>939</v>
      </c>
      <c r="I180" s="284" t="s">
        <v>868</v>
      </c>
      <c r="J180" s="284">
        <v>255</v>
      </c>
      <c r="K180" s="332"/>
    </row>
    <row r="181" s="1" customFormat="1" ht="15" customHeight="1">
      <c r="B181" s="309"/>
      <c r="C181" s="284" t="s">
        <v>121</v>
      </c>
      <c r="D181" s="284"/>
      <c r="E181" s="284"/>
      <c r="F181" s="307" t="s">
        <v>866</v>
      </c>
      <c r="G181" s="284"/>
      <c r="H181" s="284" t="s">
        <v>830</v>
      </c>
      <c r="I181" s="284" t="s">
        <v>868</v>
      </c>
      <c r="J181" s="284">
        <v>10</v>
      </c>
      <c r="K181" s="332"/>
    </row>
    <row r="182" s="1" customFormat="1" ht="15" customHeight="1">
      <c r="B182" s="309"/>
      <c r="C182" s="284" t="s">
        <v>122</v>
      </c>
      <c r="D182" s="284"/>
      <c r="E182" s="284"/>
      <c r="F182" s="307" t="s">
        <v>866</v>
      </c>
      <c r="G182" s="284"/>
      <c r="H182" s="284" t="s">
        <v>940</v>
      </c>
      <c r="I182" s="284" t="s">
        <v>901</v>
      </c>
      <c r="J182" s="284"/>
      <c r="K182" s="332"/>
    </row>
    <row r="183" s="1" customFormat="1" ht="15" customHeight="1">
      <c r="B183" s="309"/>
      <c r="C183" s="284" t="s">
        <v>941</v>
      </c>
      <c r="D183" s="284"/>
      <c r="E183" s="284"/>
      <c r="F183" s="307" t="s">
        <v>866</v>
      </c>
      <c r="G183" s="284"/>
      <c r="H183" s="284" t="s">
        <v>942</v>
      </c>
      <c r="I183" s="284" t="s">
        <v>901</v>
      </c>
      <c r="J183" s="284"/>
      <c r="K183" s="332"/>
    </row>
    <row r="184" s="1" customFormat="1" ht="15" customHeight="1">
      <c r="B184" s="309"/>
      <c r="C184" s="284" t="s">
        <v>930</v>
      </c>
      <c r="D184" s="284"/>
      <c r="E184" s="284"/>
      <c r="F184" s="307" t="s">
        <v>866</v>
      </c>
      <c r="G184" s="284"/>
      <c r="H184" s="284" t="s">
        <v>943</v>
      </c>
      <c r="I184" s="284" t="s">
        <v>901</v>
      </c>
      <c r="J184" s="284"/>
      <c r="K184" s="332"/>
    </row>
    <row r="185" s="1" customFormat="1" ht="15" customHeight="1">
      <c r="B185" s="309"/>
      <c r="C185" s="284" t="s">
        <v>124</v>
      </c>
      <c r="D185" s="284"/>
      <c r="E185" s="284"/>
      <c r="F185" s="307" t="s">
        <v>872</v>
      </c>
      <c r="G185" s="284"/>
      <c r="H185" s="284" t="s">
        <v>944</v>
      </c>
      <c r="I185" s="284" t="s">
        <v>868</v>
      </c>
      <c r="J185" s="284">
        <v>50</v>
      </c>
      <c r="K185" s="332"/>
    </row>
    <row r="186" s="1" customFormat="1" ht="15" customHeight="1">
      <c r="B186" s="309"/>
      <c r="C186" s="284" t="s">
        <v>945</v>
      </c>
      <c r="D186" s="284"/>
      <c r="E186" s="284"/>
      <c r="F186" s="307" t="s">
        <v>872</v>
      </c>
      <c r="G186" s="284"/>
      <c r="H186" s="284" t="s">
        <v>946</v>
      </c>
      <c r="I186" s="284" t="s">
        <v>947</v>
      </c>
      <c r="J186" s="284"/>
      <c r="K186" s="332"/>
    </row>
    <row r="187" s="1" customFormat="1" ht="15" customHeight="1">
      <c r="B187" s="309"/>
      <c r="C187" s="284" t="s">
        <v>948</v>
      </c>
      <c r="D187" s="284"/>
      <c r="E187" s="284"/>
      <c r="F187" s="307" t="s">
        <v>872</v>
      </c>
      <c r="G187" s="284"/>
      <c r="H187" s="284" t="s">
        <v>949</v>
      </c>
      <c r="I187" s="284" t="s">
        <v>947</v>
      </c>
      <c r="J187" s="284"/>
      <c r="K187" s="332"/>
    </row>
    <row r="188" s="1" customFormat="1" ht="15" customHeight="1">
      <c r="B188" s="309"/>
      <c r="C188" s="284" t="s">
        <v>950</v>
      </c>
      <c r="D188" s="284"/>
      <c r="E188" s="284"/>
      <c r="F188" s="307" t="s">
        <v>872</v>
      </c>
      <c r="G188" s="284"/>
      <c r="H188" s="284" t="s">
        <v>951</v>
      </c>
      <c r="I188" s="284" t="s">
        <v>947</v>
      </c>
      <c r="J188" s="284"/>
      <c r="K188" s="332"/>
    </row>
    <row r="189" s="1" customFormat="1" ht="15" customHeight="1">
      <c r="B189" s="309"/>
      <c r="C189" s="345" t="s">
        <v>952</v>
      </c>
      <c r="D189" s="284"/>
      <c r="E189" s="284"/>
      <c r="F189" s="307" t="s">
        <v>872</v>
      </c>
      <c r="G189" s="284"/>
      <c r="H189" s="284" t="s">
        <v>953</v>
      </c>
      <c r="I189" s="284" t="s">
        <v>954</v>
      </c>
      <c r="J189" s="346" t="s">
        <v>955</v>
      </c>
      <c r="K189" s="332"/>
    </row>
    <row r="190" s="1" customFormat="1" ht="15" customHeight="1">
      <c r="B190" s="309"/>
      <c r="C190" s="345" t="s">
        <v>42</v>
      </c>
      <c r="D190" s="284"/>
      <c r="E190" s="284"/>
      <c r="F190" s="307" t="s">
        <v>866</v>
      </c>
      <c r="G190" s="284"/>
      <c r="H190" s="281" t="s">
        <v>956</v>
      </c>
      <c r="I190" s="284" t="s">
        <v>957</v>
      </c>
      <c r="J190" s="284"/>
      <c r="K190" s="332"/>
    </row>
    <row r="191" s="1" customFormat="1" ht="15" customHeight="1">
      <c r="B191" s="309"/>
      <c r="C191" s="345" t="s">
        <v>958</v>
      </c>
      <c r="D191" s="284"/>
      <c r="E191" s="284"/>
      <c r="F191" s="307" t="s">
        <v>866</v>
      </c>
      <c r="G191" s="284"/>
      <c r="H191" s="284" t="s">
        <v>959</v>
      </c>
      <c r="I191" s="284" t="s">
        <v>901</v>
      </c>
      <c r="J191" s="284"/>
      <c r="K191" s="332"/>
    </row>
    <row r="192" s="1" customFormat="1" ht="15" customHeight="1">
      <c r="B192" s="309"/>
      <c r="C192" s="345" t="s">
        <v>960</v>
      </c>
      <c r="D192" s="284"/>
      <c r="E192" s="284"/>
      <c r="F192" s="307" t="s">
        <v>866</v>
      </c>
      <c r="G192" s="284"/>
      <c r="H192" s="284" t="s">
        <v>961</v>
      </c>
      <c r="I192" s="284" t="s">
        <v>901</v>
      </c>
      <c r="J192" s="284"/>
      <c r="K192" s="332"/>
    </row>
    <row r="193" s="1" customFormat="1" ht="15" customHeight="1">
      <c r="B193" s="309"/>
      <c r="C193" s="345" t="s">
        <v>962</v>
      </c>
      <c r="D193" s="284"/>
      <c r="E193" s="284"/>
      <c r="F193" s="307" t="s">
        <v>872</v>
      </c>
      <c r="G193" s="284"/>
      <c r="H193" s="284" t="s">
        <v>963</v>
      </c>
      <c r="I193" s="284" t="s">
        <v>901</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964</v>
      </c>
      <c r="D199" s="275"/>
      <c r="E199" s="275"/>
      <c r="F199" s="275"/>
      <c r="G199" s="275"/>
      <c r="H199" s="275"/>
      <c r="I199" s="275"/>
      <c r="J199" s="275"/>
      <c r="K199" s="276"/>
    </row>
    <row r="200" s="1" customFormat="1" ht="25.5" customHeight="1">
      <c r="B200" s="274"/>
      <c r="C200" s="348" t="s">
        <v>965</v>
      </c>
      <c r="D200" s="348"/>
      <c r="E200" s="348"/>
      <c r="F200" s="348" t="s">
        <v>966</v>
      </c>
      <c r="G200" s="349"/>
      <c r="H200" s="348" t="s">
        <v>967</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957</v>
      </c>
      <c r="D202" s="284"/>
      <c r="E202" s="284"/>
      <c r="F202" s="307" t="s">
        <v>43</v>
      </c>
      <c r="G202" s="284"/>
      <c r="H202" s="284" t="s">
        <v>968</v>
      </c>
      <c r="I202" s="284"/>
      <c r="J202" s="284"/>
      <c r="K202" s="332"/>
    </row>
    <row r="203" s="1" customFormat="1" ht="15" customHeight="1">
      <c r="B203" s="309"/>
      <c r="C203" s="284"/>
      <c r="D203" s="284"/>
      <c r="E203" s="284"/>
      <c r="F203" s="307" t="s">
        <v>44</v>
      </c>
      <c r="G203" s="284"/>
      <c r="H203" s="284" t="s">
        <v>969</v>
      </c>
      <c r="I203" s="284"/>
      <c r="J203" s="284"/>
      <c r="K203" s="332"/>
    </row>
    <row r="204" s="1" customFormat="1" ht="15" customHeight="1">
      <c r="B204" s="309"/>
      <c r="C204" s="284"/>
      <c r="D204" s="284"/>
      <c r="E204" s="284"/>
      <c r="F204" s="307" t="s">
        <v>47</v>
      </c>
      <c r="G204" s="284"/>
      <c r="H204" s="284" t="s">
        <v>970</v>
      </c>
      <c r="I204" s="284"/>
      <c r="J204" s="284"/>
      <c r="K204" s="332"/>
    </row>
    <row r="205" s="1" customFormat="1" ht="15" customHeight="1">
      <c r="B205" s="309"/>
      <c r="C205" s="284"/>
      <c r="D205" s="284"/>
      <c r="E205" s="284"/>
      <c r="F205" s="307" t="s">
        <v>45</v>
      </c>
      <c r="G205" s="284"/>
      <c r="H205" s="284" t="s">
        <v>971</v>
      </c>
      <c r="I205" s="284"/>
      <c r="J205" s="284"/>
      <c r="K205" s="332"/>
    </row>
    <row r="206" s="1" customFormat="1" ht="15" customHeight="1">
      <c r="B206" s="309"/>
      <c r="C206" s="284"/>
      <c r="D206" s="284"/>
      <c r="E206" s="284"/>
      <c r="F206" s="307" t="s">
        <v>46</v>
      </c>
      <c r="G206" s="284"/>
      <c r="H206" s="284" t="s">
        <v>972</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913</v>
      </c>
      <c r="D208" s="284"/>
      <c r="E208" s="284"/>
      <c r="F208" s="307" t="s">
        <v>79</v>
      </c>
      <c r="G208" s="284"/>
      <c r="H208" s="284" t="s">
        <v>973</v>
      </c>
      <c r="I208" s="284"/>
      <c r="J208" s="284"/>
      <c r="K208" s="332"/>
    </row>
    <row r="209" s="1" customFormat="1" ht="15" customHeight="1">
      <c r="B209" s="309"/>
      <c r="C209" s="284"/>
      <c r="D209" s="284"/>
      <c r="E209" s="284"/>
      <c r="F209" s="307" t="s">
        <v>808</v>
      </c>
      <c r="G209" s="284"/>
      <c r="H209" s="284" t="s">
        <v>809</v>
      </c>
      <c r="I209" s="284"/>
      <c r="J209" s="284"/>
      <c r="K209" s="332"/>
    </row>
    <row r="210" s="1" customFormat="1" ht="15" customHeight="1">
      <c r="B210" s="309"/>
      <c r="C210" s="284"/>
      <c r="D210" s="284"/>
      <c r="E210" s="284"/>
      <c r="F210" s="307" t="s">
        <v>806</v>
      </c>
      <c r="G210" s="284"/>
      <c r="H210" s="284" t="s">
        <v>974</v>
      </c>
      <c r="I210" s="284"/>
      <c r="J210" s="284"/>
      <c r="K210" s="332"/>
    </row>
    <row r="211" s="1" customFormat="1" ht="15" customHeight="1">
      <c r="B211" s="350"/>
      <c r="C211" s="284"/>
      <c r="D211" s="284"/>
      <c r="E211" s="284"/>
      <c r="F211" s="307" t="s">
        <v>810</v>
      </c>
      <c r="G211" s="345"/>
      <c r="H211" s="336" t="s">
        <v>811</v>
      </c>
      <c r="I211" s="336"/>
      <c r="J211" s="336"/>
      <c r="K211" s="351"/>
    </row>
    <row r="212" s="1" customFormat="1" ht="15" customHeight="1">
      <c r="B212" s="350"/>
      <c r="C212" s="284"/>
      <c r="D212" s="284"/>
      <c r="E212" s="284"/>
      <c r="F212" s="307" t="s">
        <v>812</v>
      </c>
      <c r="G212" s="345"/>
      <c r="H212" s="336" t="s">
        <v>975</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937</v>
      </c>
      <c r="D214" s="284"/>
      <c r="E214" s="284"/>
      <c r="F214" s="307">
        <v>1</v>
      </c>
      <c r="G214" s="345"/>
      <c r="H214" s="336" t="s">
        <v>976</v>
      </c>
      <c r="I214" s="336"/>
      <c r="J214" s="336"/>
      <c r="K214" s="351"/>
    </row>
    <row r="215" s="1" customFormat="1" ht="15" customHeight="1">
      <c r="B215" s="350"/>
      <c r="C215" s="284"/>
      <c r="D215" s="284"/>
      <c r="E215" s="284"/>
      <c r="F215" s="307">
        <v>2</v>
      </c>
      <c r="G215" s="345"/>
      <c r="H215" s="336" t="s">
        <v>977</v>
      </c>
      <c r="I215" s="336"/>
      <c r="J215" s="336"/>
      <c r="K215" s="351"/>
    </row>
    <row r="216" s="1" customFormat="1" ht="15" customHeight="1">
      <c r="B216" s="350"/>
      <c r="C216" s="284"/>
      <c r="D216" s="284"/>
      <c r="E216" s="284"/>
      <c r="F216" s="307">
        <v>3</v>
      </c>
      <c r="G216" s="345"/>
      <c r="H216" s="336" t="s">
        <v>978</v>
      </c>
      <c r="I216" s="336"/>
      <c r="J216" s="336"/>
      <c r="K216" s="351"/>
    </row>
    <row r="217" s="1" customFormat="1" ht="15" customHeight="1">
      <c r="B217" s="350"/>
      <c r="C217" s="284"/>
      <c r="D217" s="284"/>
      <c r="E217" s="284"/>
      <c r="F217" s="307">
        <v>4</v>
      </c>
      <c r="G217" s="345"/>
      <c r="H217" s="336" t="s">
        <v>979</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2022-01-12T13:54:30Z</dcterms:created>
  <dcterms:modified xsi:type="dcterms:W3CDTF">2022-01-12T13:54:44Z</dcterms:modified>
</cp:coreProperties>
</file>